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РІШЕННЯ СЕСІЙ РАДИ 8 скликання\63 сесія РІШЕННЯ 15.04.2025\"/>
    </mc:Choice>
  </mc:AlternateContent>
  <xr:revisionPtr revIDLastSave="0" documentId="13_ncr:1_{F07A5F94-5A6E-4294-8CEF-1C8A8518CC4B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R16" i="1" l="1"/>
  <c r="R17" i="1"/>
  <c r="R18" i="1"/>
  <c r="T18" i="1" s="1"/>
  <c r="R19" i="1"/>
  <c r="T19" i="1" s="1"/>
  <c r="R20" i="1"/>
  <c r="T20" i="1" s="1"/>
  <c r="R21" i="1"/>
  <c r="T21" i="1" s="1"/>
  <c r="R22" i="1"/>
  <c r="R23" i="1"/>
  <c r="T23" i="1" s="1"/>
  <c r="R25" i="1"/>
  <c r="R26" i="1"/>
  <c r="R27" i="1"/>
  <c r="R28" i="1"/>
  <c r="R29" i="1"/>
  <c r="T29" i="1" s="1"/>
  <c r="R30" i="1"/>
  <c r="T30" i="1" s="1"/>
  <c r="R31" i="1"/>
  <c r="R12" i="1"/>
  <c r="T12" i="1" s="1"/>
  <c r="T17" i="1"/>
  <c r="T31" i="1"/>
  <c r="M13" i="1"/>
  <c r="R13" i="1" s="1"/>
  <c r="T13" i="1" s="1"/>
  <c r="M14" i="1"/>
  <c r="R14" i="1" s="1"/>
  <c r="T14" i="1" s="1"/>
  <c r="M15" i="1"/>
  <c r="R15" i="1" s="1"/>
  <c r="T15" i="1" s="1"/>
  <c r="M12" i="1"/>
  <c r="M24" i="1"/>
  <c r="R24" i="1" s="1"/>
  <c r="T24" i="1" s="1"/>
  <c r="N32" i="1"/>
  <c r="O32" i="1"/>
  <c r="T27" i="1"/>
  <c r="T26" i="1"/>
  <c r="T25" i="1"/>
  <c r="T16" i="1"/>
  <c r="G32" i="1"/>
  <c r="K32" i="1" l="1"/>
  <c r="J32" i="1"/>
  <c r="S32" i="1" l="1"/>
  <c r="Q32" i="1"/>
  <c r="M32" i="1"/>
  <c r="T32" i="1" l="1"/>
  <c r="R32" i="1"/>
  <c r="T4" i="1" s="1"/>
</calcChain>
</file>

<file path=xl/sharedStrings.xml><?xml version="1.0" encoding="utf-8"?>
<sst xmlns="http://schemas.openxmlformats.org/spreadsheetml/2006/main" count="63" uniqueCount="61">
  <si>
    <t>Сума в гривнях:</t>
  </si>
  <si>
    <t xml:space="preserve">                                                    </t>
  </si>
  <si>
    <t xml:space="preserve">                                               (посада)                                                    М. П.                                                              (підпис     ПІБ  керівника)     </t>
  </si>
  <si>
    <t xml:space="preserve">ШТАТНИЙ РОЗПИС   </t>
  </si>
  <si>
    <t xml:space="preserve">                                            (назва установи)</t>
  </si>
  <si>
    <t xml:space="preserve">(число, місяць, рік) </t>
  </si>
  <si>
    <t>№ п/п</t>
  </si>
  <si>
    <t xml:space="preserve">Найменування структурного підрозділу </t>
  </si>
  <si>
    <t>група</t>
  </si>
  <si>
    <t>Найменування посади (професії)</t>
  </si>
  <si>
    <t>Код за класифікатором (професії)</t>
  </si>
  <si>
    <t>Кількість штатних од.</t>
  </si>
  <si>
    <t>Фактична кільк.Шт.од</t>
  </si>
  <si>
    <t>Тарифний розряд</t>
  </si>
  <si>
    <t>Посадовий оклад</t>
  </si>
  <si>
    <t>Доплата 10% за шкідливі умови праці</t>
  </si>
  <si>
    <t>Вислуга років %</t>
  </si>
  <si>
    <t>Доплата до мін. з/п</t>
  </si>
  <si>
    <t>Фонд заробітної плати на 1 міс.  (грн.)</t>
  </si>
  <si>
    <t>Матеріальна допомога на оздоровлення</t>
  </si>
  <si>
    <t>1210.1</t>
  </si>
  <si>
    <t>2455.2</t>
  </si>
  <si>
    <t>1229.6</t>
  </si>
  <si>
    <t>РАЗОМ:</t>
  </si>
  <si>
    <t xml:space="preserve">                                              </t>
  </si>
  <si>
    <t>Складається органами державного управління та місцевого самоврядування.</t>
  </si>
  <si>
    <t xml:space="preserve">   КЗ "Центр культурних послуг " на 2025 рік</t>
  </si>
  <si>
    <t>Директор центру</t>
  </si>
  <si>
    <t>Керівництво</t>
  </si>
  <si>
    <t>надбавка</t>
  </si>
  <si>
    <t>премія</t>
  </si>
  <si>
    <t>заступник директора</t>
  </si>
  <si>
    <t>Керівник художній</t>
  </si>
  <si>
    <t>Адміністратор</t>
  </si>
  <si>
    <t>Фахівець з персоналу</t>
  </si>
  <si>
    <t>Діловод</t>
  </si>
  <si>
    <t>Гол. Бухгалтер</t>
  </si>
  <si>
    <t>Бухгалтер</t>
  </si>
  <si>
    <t>Фахівці центру К.П.</t>
  </si>
  <si>
    <t>Методист</t>
  </si>
  <si>
    <t>Організатор культ роб</t>
  </si>
  <si>
    <t>Культурно-творчі фах</t>
  </si>
  <si>
    <t>звукорежисер</t>
  </si>
  <si>
    <t>Керівник гуртків</t>
  </si>
  <si>
    <t>Хореограф</t>
  </si>
  <si>
    <t>Фізкульт-спорт від.</t>
  </si>
  <si>
    <t>тренер з футболу</t>
  </si>
  <si>
    <t>тренер з волейболу</t>
  </si>
  <si>
    <t>господарський відділ</t>
  </si>
  <si>
    <t>Завідувач господарс</t>
  </si>
  <si>
    <t>приб служб прим</t>
  </si>
  <si>
    <t>Роб з компл обслуг і рем</t>
  </si>
  <si>
    <t>П'ятсот одинадцять тисяч п`ятсот дев'ять гривень 80 копійок</t>
  </si>
  <si>
    <t>Фонд заробітної плати 9 міс.  (грн.)</t>
  </si>
  <si>
    <t>Відділ бух обліку і звітності</t>
  </si>
  <si>
    <t>"____"___________ 20___р</t>
  </si>
  <si>
    <t xml:space="preserve">Вислуга років </t>
  </si>
  <si>
    <t>Секретар селищної ради</t>
  </si>
  <si>
    <t>Людмила ІВАНОВА</t>
  </si>
  <si>
    <t>Додаток 2</t>
  </si>
  <si>
    <t>до рішення Димерської селищної ради від 15.04.2025 року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</si>
</sst>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5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/>
    <xf numFmtId="1" fontId="3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Alignment="1">
      <alignment horizontal="right"/>
    </xf>
    <xf numFmtId="2" fontId="5" fillId="2" borderId="0" xfId="0" applyNumberFormat="1" applyFont="1" applyFill="1"/>
    <xf numFmtId="0" fontId="4" fillId="0" borderId="0" xfId="0" applyFont="1"/>
    <xf numFmtId="1" fontId="5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vertical="center" wrapText="1"/>
    </xf>
    <xf numFmtId="1" fontId="8" fillId="0" borderId="2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3" xfId="0" applyFont="1" applyBorder="1"/>
    <xf numFmtId="0" fontId="8" fillId="0" borderId="3" xfId="0" applyFont="1" applyBorder="1" applyAlignment="1">
      <alignment vertical="top" wrapText="1"/>
    </xf>
    <xf numFmtId="49" fontId="10" fillId="0" borderId="2" xfId="0" applyNumberFormat="1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2" fontId="12" fillId="0" borderId="3" xfId="0" applyNumberFormat="1" applyFont="1" applyBorder="1" applyAlignment="1">
      <alignment horizontal="center" vertical="center" wrapText="1"/>
    </xf>
    <xf numFmtId="2" fontId="8" fillId="0" borderId="3" xfId="0" applyNumberFormat="1" applyFont="1" applyBorder="1" applyAlignment="1">
      <alignment horizontal="center" vertical="center" wrapText="1"/>
    </xf>
    <xf numFmtId="1" fontId="8" fillId="0" borderId="3" xfId="0" applyNumberFormat="1" applyFont="1" applyBorder="1" applyAlignment="1">
      <alignment horizontal="center" vertical="center" wrapText="1"/>
    </xf>
    <xf numFmtId="2" fontId="8" fillId="0" borderId="7" xfId="0" applyNumberFormat="1" applyFont="1" applyBorder="1" applyAlignment="1">
      <alignment horizontal="center" vertical="center" wrapText="1"/>
    </xf>
    <xf numFmtId="1" fontId="11" fillId="0" borderId="8" xfId="0" applyNumberFormat="1" applyFont="1" applyBorder="1" applyAlignment="1">
      <alignment horizontal="center" vertical="center"/>
    </xf>
    <xf numFmtId="1" fontId="11" fillId="0" borderId="7" xfId="0" applyNumberFormat="1" applyFont="1" applyBorder="1" applyAlignment="1">
      <alignment horizontal="center" vertical="center"/>
    </xf>
    <xf numFmtId="1" fontId="11" fillId="0" borderId="3" xfId="0" applyNumberFormat="1" applyFont="1" applyBorder="1" applyAlignment="1">
      <alignment horizontal="center" vertical="center"/>
    </xf>
    <xf numFmtId="1" fontId="11" fillId="0" borderId="2" xfId="0" applyNumberFormat="1" applyFont="1" applyBorder="1" applyAlignment="1">
      <alignment horizontal="center" vertical="center"/>
    </xf>
    <xf numFmtId="1" fontId="11" fillId="0" borderId="5" xfId="0" applyNumberFormat="1" applyFont="1" applyBorder="1" applyAlignment="1">
      <alignment horizontal="center" vertical="center"/>
    </xf>
    <xf numFmtId="1" fontId="11" fillId="0" borderId="10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left" vertical="center"/>
    </xf>
    <xf numFmtId="0" fontId="12" fillId="0" borderId="3" xfId="0" applyFont="1" applyBorder="1"/>
    <xf numFmtId="0" fontId="8" fillId="0" borderId="3" xfId="0" applyFont="1" applyBorder="1"/>
    <xf numFmtId="1" fontId="12" fillId="0" borderId="6" xfId="0" applyNumberFormat="1" applyFont="1" applyBorder="1" applyAlignment="1">
      <alignment horizontal="center"/>
    </xf>
    <xf numFmtId="0" fontId="12" fillId="0" borderId="6" xfId="0" applyFont="1" applyBorder="1"/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2" fontId="12" fillId="0" borderId="3" xfId="0" applyNumberFormat="1" applyFont="1" applyBorder="1" applyAlignment="1">
      <alignment horizontal="center" vertical="center"/>
    </xf>
    <xf numFmtId="0" fontId="5" fillId="0" borderId="11" xfId="0" applyFont="1" applyBorder="1"/>
    <xf numFmtId="0" fontId="5" fillId="0" borderId="11" xfId="0" applyFont="1" applyBorder="1" applyAlignment="1">
      <alignment horizontal="center" vertical="center"/>
    </xf>
    <xf numFmtId="0" fontId="4" fillId="0" borderId="11" xfId="0" applyFont="1" applyBorder="1"/>
    <xf numFmtId="0" fontId="5" fillId="0" borderId="11" xfId="0" applyFont="1" applyBorder="1" applyAlignment="1">
      <alignment vertical="top" wrapText="1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/>
    <xf numFmtId="0" fontId="2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49" fontId="10" fillId="0" borderId="2" xfId="0" applyNumberFormat="1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49" fontId="10" fillId="0" borderId="9" xfId="0" applyNumberFormat="1" applyFont="1" applyBorder="1" applyAlignment="1">
      <alignment horizontal="left" vertical="center" wrapText="1"/>
    </xf>
    <xf numFmtId="49" fontId="10" fillId="0" borderId="7" xfId="0" applyNumberFormat="1" applyFont="1" applyBorder="1" applyAlignment="1">
      <alignment horizontal="left" vertical="center" wrapText="1"/>
    </xf>
    <xf numFmtId="0" fontId="10" fillId="0" borderId="6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49" fontId="10" fillId="0" borderId="6" xfId="0" applyNumberFormat="1" applyFont="1" applyBorder="1" applyAlignment="1">
      <alignment vertical="center" wrapText="1"/>
    </xf>
    <xf numFmtId="49" fontId="10" fillId="0" borderId="3" xfId="0" applyNumberFormat="1" applyFont="1" applyBorder="1" applyAlignment="1">
      <alignment vertical="center" wrapText="1"/>
    </xf>
    <xf numFmtId="2" fontId="2" fillId="0" borderId="0" xfId="0" applyNumberFormat="1" applyFont="1"/>
    <xf numFmtId="9" fontId="8" fillId="0" borderId="3" xfId="0" applyNumberFormat="1" applyFont="1" applyBorder="1" applyAlignment="1">
      <alignment horizontal="center" vertical="center" wrapText="1"/>
    </xf>
    <xf numFmtId="9" fontId="12" fillId="0" borderId="3" xfId="0" applyNumberFormat="1" applyFont="1" applyBorder="1" applyAlignment="1">
      <alignment horizontal="center" vertical="center"/>
    </xf>
    <xf numFmtId="9" fontId="12" fillId="0" borderId="3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2"/>
  <sheetViews>
    <sheetView tabSelected="1" topLeftCell="B1" workbookViewId="0">
      <selection activeCell="M4" sqref="M4"/>
    </sheetView>
  </sheetViews>
  <sheetFormatPr defaultRowHeight="14.4" x14ac:dyDescent="0.3"/>
  <cols>
    <col min="1" max="1" width="3" hidden="1" customWidth="1"/>
    <col min="2" max="2" width="3.44140625" customWidth="1"/>
    <col min="3" max="3" width="10.33203125" customWidth="1"/>
    <col min="4" max="4" width="3.109375" style="55" hidden="1" customWidth="1"/>
    <col min="5" max="5" width="12.6640625" customWidth="1"/>
    <col min="6" max="6" width="7.109375" customWidth="1"/>
    <col min="7" max="8" width="4.6640625" style="56" customWidth="1"/>
    <col min="9" max="9" width="4.6640625" customWidth="1"/>
    <col min="10" max="10" width="9.5546875" customWidth="1"/>
    <col min="11" max="11" width="7" customWidth="1"/>
    <col min="12" max="12" width="4.5546875" customWidth="1"/>
    <col min="13" max="15" width="8.6640625" customWidth="1"/>
    <col min="16" max="16" width="8.6640625" hidden="1" customWidth="1"/>
    <col min="17" max="17" width="8.44140625" bestFit="1" customWidth="1"/>
    <col min="18" max="18" width="9.109375" customWidth="1"/>
    <col min="19" max="19" width="8.109375" customWidth="1"/>
    <col min="20" max="20" width="9.88671875" customWidth="1"/>
    <col min="21" max="21" width="10.109375" customWidth="1"/>
  </cols>
  <sheetData>
    <row r="1" spans="1:22" s="1" customFormat="1" ht="13.8" x14ac:dyDescent="0.25">
      <c r="D1" s="2"/>
      <c r="R1" s="80"/>
      <c r="S1" s="80"/>
      <c r="T1" s="80"/>
    </row>
    <row r="2" spans="1:22" s="1" customFormat="1" ht="13.8" x14ac:dyDescent="0.25">
      <c r="B2" s="3"/>
      <c r="C2" s="3"/>
      <c r="D2" s="2"/>
      <c r="E2" s="3"/>
      <c r="F2" s="3"/>
      <c r="G2" s="3"/>
      <c r="H2" s="3"/>
      <c r="I2" s="4"/>
      <c r="J2" s="5"/>
      <c r="K2" s="5"/>
      <c r="L2" s="5"/>
      <c r="M2" s="81" t="s">
        <v>59</v>
      </c>
      <c r="N2" s="81"/>
      <c r="O2" s="81"/>
      <c r="P2" s="81"/>
      <c r="Q2" s="81"/>
      <c r="R2" s="6"/>
      <c r="S2" s="81"/>
      <c r="T2" s="81"/>
    </row>
    <row r="3" spans="1:22" s="1" customFormat="1" ht="13.8" x14ac:dyDescent="0.25">
      <c r="D3" s="2"/>
      <c r="J3" s="5"/>
      <c r="K3" s="5"/>
      <c r="L3" s="5"/>
      <c r="M3" s="82" t="s">
        <v>60</v>
      </c>
      <c r="N3" s="82"/>
      <c r="O3" s="82"/>
      <c r="P3" s="82"/>
      <c r="Q3" s="82"/>
      <c r="R3" s="82"/>
      <c r="S3" s="82"/>
      <c r="T3" s="82"/>
    </row>
    <row r="4" spans="1:22" s="1" customFormat="1" ht="13.8" x14ac:dyDescent="0.25">
      <c r="D4" s="2"/>
      <c r="M4" s="7"/>
      <c r="N4" s="7"/>
      <c r="O4" s="7"/>
      <c r="P4" s="7"/>
      <c r="Q4" s="7"/>
      <c r="R4" s="7"/>
      <c r="S4" s="8" t="s">
        <v>0</v>
      </c>
      <c r="T4" s="9">
        <f>R32</f>
        <v>511509.8</v>
      </c>
    </row>
    <row r="5" spans="1:22" s="1" customFormat="1" ht="13.8" x14ac:dyDescent="0.25">
      <c r="B5" s="5"/>
      <c r="C5" s="5"/>
      <c r="D5" s="2"/>
      <c r="E5" s="5"/>
      <c r="F5" s="5"/>
      <c r="G5" s="5"/>
      <c r="H5" s="5"/>
      <c r="I5" s="5"/>
      <c r="J5" s="79" t="s">
        <v>52</v>
      </c>
      <c r="K5" s="79"/>
      <c r="L5" s="79"/>
      <c r="M5" s="79"/>
      <c r="N5" s="79"/>
      <c r="O5" s="79"/>
      <c r="P5" s="79"/>
      <c r="Q5" s="79"/>
      <c r="R5" s="79"/>
      <c r="S5" s="79"/>
      <c r="T5" s="79"/>
    </row>
    <row r="6" spans="1:22" s="1" customFormat="1" ht="13.8" x14ac:dyDescent="0.25">
      <c r="C6" s="10"/>
      <c r="D6" s="11"/>
      <c r="E6" s="10"/>
      <c r="F6" s="10"/>
      <c r="G6" s="10"/>
      <c r="H6" s="10"/>
      <c r="I6" s="10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</row>
    <row r="7" spans="1:22" s="1" customFormat="1" ht="13.8" x14ac:dyDescent="0.25">
      <c r="B7" s="12" t="s">
        <v>1</v>
      </c>
      <c r="C7" s="12"/>
      <c r="D7" s="11"/>
      <c r="E7" s="12"/>
      <c r="F7" s="12"/>
      <c r="G7" s="5"/>
      <c r="H7" s="5"/>
      <c r="I7" s="5"/>
      <c r="J7" s="72" t="s">
        <v>2</v>
      </c>
      <c r="K7" s="72"/>
      <c r="L7" s="72"/>
      <c r="M7" s="72"/>
      <c r="N7" s="72"/>
      <c r="O7" s="72"/>
      <c r="P7" s="72"/>
      <c r="Q7" s="72"/>
      <c r="R7" s="72"/>
      <c r="S7" s="72"/>
      <c r="T7" s="72"/>
      <c r="U7" s="13"/>
    </row>
    <row r="8" spans="1:22" s="1" customFormat="1" ht="15.6" x14ac:dyDescent="0.25">
      <c r="B8" s="73" t="s">
        <v>3</v>
      </c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</row>
    <row r="9" spans="1:22" s="1" customFormat="1" ht="13.8" x14ac:dyDescent="0.25">
      <c r="B9" s="74" t="s">
        <v>26</v>
      </c>
      <c r="C9" s="74"/>
      <c r="D9" s="74"/>
      <c r="E9" s="74"/>
      <c r="F9" s="74"/>
      <c r="G9" s="74"/>
      <c r="H9" s="74"/>
      <c r="I9" s="74"/>
      <c r="J9" s="74"/>
      <c r="K9" s="14"/>
      <c r="L9" s="14"/>
      <c r="M9" s="14"/>
      <c r="N9" s="14"/>
      <c r="O9" s="14"/>
      <c r="P9" s="14"/>
      <c r="Q9" s="14"/>
      <c r="R9" s="1" t="s">
        <v>55</v>
      </c>
    </row>
    <row r="10" spans="1:22" s="1" customFormat="1" ht="13.8" x14ac:dyDescent="0.25">
      <c r="B10" s="75" t="s">
        <v>4</v>
      </c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6" t="s">
        <v>5</v>
      </c>
      <c r="T10" s="76"/>
      <c r="U10" s="76"/>
    </row>
    <row r="11" spans="1:22" s="22" customFormat="1" ht="51" x14ac:dyDescent="0.3">
      <c r="A11" s="15"/>
      <c r="B11" s="16" t="s">
        <v>6</v>
      </c>
      <c r="C11" s="16" t="s">
        <v>7</v>
      </c>
      <c r="D11" s="17" t="s">
        <v>8</v>
      </c>
      <c r="E11" s="18" t="s">
        <v>9</v>
      </c>
      <c r="F11" s="19" t="s">
        <v>10</v>
      </c>
      <c r="G11" s="19" t="s">
        <v>11</v>
      </c>
      <c r="H11" s="19" t="s">
        <v>12</v>
      </c>
      <c r="I11" s="19" t="s">
        <v>13</v>
      </c>
      <c r="J11" s="19" t="s">
        <v>14</v>
      </c>
      <c r="K11" s="19" t="s">
        <v>15</v>
      </c>
      <c r="L11" s="19" t="s">
        <v>16</v>
      </c>
      <c r="M11" s="19" t="s">
        <v>56</v>
      </c>
      <c r="N11" s="19" t="s">
        <v>29</v>
      </c>
      <c r="O11" s="19" t="s">
        <v>30</v>
      </c>
      <c r="P11" s="19"/>
      <c r="Q11" s="19" t="s">
        <v>17</v>
      </c>
      <c r="R11" s="19" t="s">
        <v>18</v>
      </c>
      <c r="S11" s="20" t="s">
        <v>19</v>
      </c>
      <c r="T11" s="19" t="s">
        <v>53</v>
      </c>
      <c r="U11" s="21"/>
    </row>
    <row r="12" spans="1:22" s="1" customFormat="1" ht="13.8" x14ac:dyDescent="0.25">
      <c r="A12" s="23"/>
      <c r="B12" s="24">
        <v>1</v>
      </c>
      <c r="C12" s="57" t="s">
        <v>28</v>
      </c>
      <c r="D12" s="26"/>
      <c r="E12" s="57" t="s">
        <v>27</v>
      </c>
      <c r="F12" s="27" t="s">
        <v>20</v>
      </c>
      <c r="G12" s="28">
        <v>1</v>
      </c>
      <c r="H12" s="28">
        <v>1</v>
      </c>
      <c r="I12" s="19">
        <v>16</v>
      </c>
      <c r="J12" s="29">
        <v>8914</v>
      </c>
      <c r="K12" s="30"/>
      <c r="L12" s="70">
        <v>0.1</v>
      </c>
      <c r="M12" s="30">
        <f>J12*L12</f>
        <v>891.40000000000009</v>
      </c>
      <c r="N12" s="30">
        <v>4457</v>
      </c>
      <c r="O12" s="30">
        <v>17828</v>
      </c>
      <c r="P12" s="30"/>
      <c r="Q12" s="30"/>
      <c r="R12" s="29">
        <f>J12+M12+N12+O12+Q12+K12</f>
        <v>32090.400000000001</v>
      </c>
      <c r="S12" s="31">
        <v>8914</v>
      </c>
      <c r="T12" s="32">
        <f>SUM(R12*9+S12)</f>
        <v>297727.60000000003</v>
      </c>
      <c r="U12" s="10"/>
      <c r="V12" s="67"/>
    </row>
    <row r="13" spans="1:22" s="1" customFormat="1" ht="20.399999999999999" x14ac:dyDescent="0.25">
      <c r="A13" s="23"/>
      <c r="B13" s="24"/>
      <c r="C13" s="58"/>
      <c r="D13" s="33"/>
      <c r="E13" s="63" t="s">
        <v>31</v>
      </c>
      <c r="F13" s="27"/>
      <c r="G13" s="28">
        <v>1</v>
      </c>
      <c r="H13" s="28">
        <v>1</v>
      </c>
      <c r="I13" s="19">
        <v>15</v>
      </c>
      <c r="J13" s="29">
        <v>8243</v>
      </c>
      <c r="K13" s="30"/>
      <c r="L13" s="70">
        <v>0.1</v>
      </c>
      <c r="M13" s="30">
        <f t="shared" ref="M13:M15" si="0">J13*L13</f>
        <v>824.30000000000007</v>
      </c>
      <c r="N13" s="30">
        <v>4121.5</v>
      </c>
      <c r="O13" s="30">
        <v>8243</v>
      </c>
      <c r="P13" s="30"/>
      <c r="Q13" s="30"/>
      <c r="R13" s="29">
        <f t="shared" ref="R13:R31" si="1">J13+M13+N13+O13+Q13+K13</f>
        <v>21431.8</v>
      </c>
      <c r="S13" s="31">
        <v>8243</v>
      </c>
      <c r="T13" s="32">
        <f t="shared" ref="T13:T21" si="2">SUM(R13*9+S13)</f>
        <v>201129.19999999998</v>
      </c>
      <c r="U13" s="10"/>
    </row>
    <row r="14" spans="1:22" s="1" customFormat="1" ht="13.8" x14ac:dyDescent="0.25">
      <c r="A14" s="23"/>
      <c r="B14" s="24"/>
      <c r="C14" s="59"/>
      <c r="D14" s="34"/>
      <c r="E14" s="64" t="s">
        <v>32</v>
      </c>
      <c r="F14" s="27" t="s">
        <v>21</v>
      </c>
      <c r="G14" s="28">
        <v>1</v>
      </c>
      <c r="H14" s="28"/>
      <c r="I14" s="19">
        <v>15</v>
      </c>
      <c r="J14" s="29">
        <v>8243</v>
      </c>
      <c r="K14" s="30"/>
      <c r="L14" s="70">
        <v>0.2</v>
      </c>
      <c r="M14" s="30">
        <f t="shared" si="0"/>
        <v>1648.6000000000001</v>
      </c>
      <c r="N14" s="30">
        <v>4121.5</v>
      </c>
      <c r="O14" s="30">
        <v>8243</v>
      </c>
      <c r="P14" s="30"/>
      <c r="Q14" s="30"/>
      <c r="R14" s="29">
        <f t="shared" si="1"/>
        <v>22256.1</v>
      </c>
      <c r="S14" s="31">
        <v>8243</v>
      </c>
      <c r="T14" s="32">
        <f t="shared" si="2"/>
        <v>208547.9</v>
      </c>
      <c r="U14" s="10"/>
    </row>
    <row r="15" spans="1:22" s="1" customFormat="1" ht="13.8" x14ac:dyDescent="0.25">
      <c r="A15" s="23"/>
      <c r="B15" s="24"/>
      <c r="C15" s="59"/>
      <c r="D15" s="35"/>
      <c r="E15" s="64" t="s">
        <v>33</v>
      </c>
      <c r="F15" s="27"/>
      <c r="G15" s="28">
        <v>1</v>
      </c>
      <c r="H15" s="28"/>
      <c r="I15" s="19">
        <v>15</v>
      </c>
      <c r="J15" s="29">
        <v>8243</v>
      </c>
      <c r="K15" s="30"/>
      <c r="L15" s="70">
        <v>0.3</v>
      </c>
      <c r="M15" s="30">
        <f t="shared" si="0"/>
        <v>2472.9</v>
      </c>
      <c r="N15" s="30">
        <v>4121.5</v>
      </c>
      <c r="O15" s="30">
        <v>8243</v>
      </c>
      <c r="P15" s="30"/>
      <c r="Q15" s="30"/>
      <c r="R15" s="29">
        <f t="shared" si="1"/>
        <v>23080.400000000001</v>
      </c>
      <c r="S15" s="31">
        <v>8243</v>
      </c>
      <c r="T15" s="32">
        <f t="shared" si="2"/>
        <v>215966.6</v>
      </c>
      <c r="U15" s="10"/>
    </row>
    <row r="16" spans="1:22" s="1" customFormat="1" ht="20.399999999999999" x14ac:dyDescent="0.25">
      <c r="A16" s="23"/>
      <c r="B16" s="24"/>
      <c r="C16" s="59"/>
      <c r="D16" s="35"/>
      <c r="E16" s="64" t="s">
        <v>34</v>
      </c>
      <c r="F16" s="27"/>
      <c r="G16" s="28">
        <v>1</v>
      </c>
      <c r="H16" s="28"/>
      <c r="I16" s="19">
        <v>13</v>
      </c>
      <c r="J16" s="29">
        <v>7253</v>
      </c>
      <c r="K16" s="30"/>
      <c r="L16" s="70"/>
      <c r="M16" s="30"/>
      <c r="N16" s="30">
        <v>3626.5</v>
      </c>
      <c r="O16" s="30">
        <v>7253</v>
      </c>
      <c r="P16" s="30"/>
      <c r="Q16" s="30"/>
      <c r="R16" s="29">
        <f t="shared" si="1"/>
        <v>18132.5</v>
      </c>
      <c r="S16" s="31">
        <v>7253</v>
      </c>
      <c r="T16" s="32">
        <f t="shared" si="2"/>
        <v>170445.5</v>
      </c>
      <c r="U16" s="10"/>
    </row>
    <row r="17" spans="1:21" s="1" customFormat="1" ht="13.8" x14ac:dyDescent="0.25">
      <c r="A17" s="23"/>
      <c r="B17" s="24"/>
      <c r="C17" s="59"/>
      <c r="D17" s="36"/>
      <c r="E17" s="64" t="s">
        <v>35</v>
      </c>
      <c r="F17" s="27"/>
      <c r="G17" s="28">
        <v>1</v>
      </c>
      <c r="H17" s="28"/>
      <c r="I17" s="19">
        <v>8</v>
      </c>
      <c r="J17" s="29">
        <v>5240</v>
      </c>
      <c r="K17" s="30"/>
      <c r="L17" s="70"/>
      <c r="M17" s="30"/>
      <c r="N17" s="30">
        <v>2620</v>
      </c>
      <c r="O17" s="30">
        <v>5240</v>
      </c>
      <c r="P17" s="30"/>
      <c r="Q17" s="30"/>
      <c r="R17" s="29">
        <f t="shared" si="1"/>
        <v>13100</v>
      </c>
      <c r="S17" s="31">
        <v>5240</v>
      </c>
      <c r="T17" s="32">
        <f t="shared" si="2"/>
        <v>123140</v>
      </c>
      <c r="U17" s="10"/>
    </row>
    <row r="18" spans="1:21" s="1" customFormat="1" ht="30.6" x14ac:dyDescent="0.25">
      <c r="A18" s="23"/>
      <c r="B18" s="24">
        <v>2</v>
      </c>
      <c r="C18" s="57" t="s">
        <v>54</v>
      </c>
      <c r="D18" s="37"/>
      <c r="E18" s="65" t="s">
        <v>36</v>
      </c>
      <c r="F18" s="27"/>
      <c r="G18" s="28">
        <v>1</v>
      </c>
      <c r="H18" s="28">
        <v>1</v>
      </c>
      <c r="I18" s="19">
        <v>15</v>
      </c>
      <c r="J18" s="29">
        <v>8243</v>
      </c>
      <c r="K18" s="30"/>
      <c r="L18" s="70"/>
      <c r="M18" s="30"/>
      <c r="N18" s="30">
        <v>4121.5</v>
      </c>
      <c r="O18" s="30">
        <v>8243</v>
      </c>
      <c r="P18" s="30"/>
      <c r="Q18" s="30"/>
      <c r="R18" s="29">
        <f t="shared" si="1"/>
        <v>20607.5</v>
      </c>
      <c r="S18" s="31">
        <v>8243</v>
      </c>
      <c r="T18" s="32">
        <f t="shared" si="2"/>
        <v>193710.5</v>
      </c>
      <c r="U18" s="10"/>
    </row>
    <row r="19" spans="1:21" s="1" customFormat="1" ht="13.8" x14ac:dyDescent="0.25">
      <c r="A19" s="23"/>
      <c r="B19" s="24"/>
      <c r="C19" s="58"/>
      <c r="D19" s="33"/>
      <c r="E19" s="63" t="s">
        <v>37</v>
      </c>
      <c r="F19" s="27"/>
      <c r="G19" s="28">
        <v>1</v>
      </c>
      <c r="H19" s="28"/>
      <c r="I19" s="19">
        <v>12</v>
      </c>
      <c r="J19" s="29">
        <v>6773</v>
      </c>
      <c r="K19" s="30"/>
      <c r="L19" s="70"/>
      <c r="M19" s="30"/>
      <c r="N19" s="30">
        <v>3386.5</v>
      </c>
      <c r="O19" s="30">
        <v>6773</v>
      </c>
      <c r="P19" s="30"/>
      <c r="Q19" s="30"/>
      <c r="R19" s="29">
        <f t="shared" si="1"/>
        <v>16932.5</v>
      </c>
      <c r="S19" s="31">
        <v>6773</v>
      </c>
      <c r="T19" s="32">
        <f t="shared" si="2"/>
        <v>159165.5</v>
      </c>
      <c r="U19" s="10"/>
    </row>
    <row r="20" spans="1:21" s="1" customFormat="1" ht="20.399999999999999" x14ac:dyDescent="0.25">
      <c r="A20" s="23"/>
      <c r="B20" s="24">
        <v>3</v>
      </c>
      <c r="C20" s="58" t="s">
        <v>38</v>
      </c>
      <c r="D20" s="34"/>
      <c r="E20" s="64" t="s">
        <v>39</v>
      </c>
      <c r="F20" s="27"/>
      <c r="G20" s="28">
        <v>2</v>
      </c>
      <c r="H20" s="28"/>
      <c r="I20" s="19">
        <v>12</v>
      </c>
      <c r="J20" s="29">
        <v>13546</v>
      </c>
      <c r="K20" s="30"/>
      <c r="L20" s="70"/>
      <c r="M20" s="30"/>
      <c r="N20" s="30">
        <v>6773</v>
      </c>
      <c r="O20" s="30">
        <v>13546</v>
      </c>
      <c r="P20" s="30"/>
      <c r="Q20" s="30"/>
      <c r="R20" s="29">
        <f t="shared" si="1"/>
        <v>33865</v>
      </c>
      <c r="S20" s="31">
        <v>13546</v>
      </c>
      <c r="T20" s="32">
        <f t="shared" si="2"/>
        <v>318331</v>
      </c>
      <c r="U20" s="10"/>
    </row>
    <row r="21" spans="1:21" s="1" customFormat="1" ht="20.399999999999999" x14ac:dyDescent="0.25">
      <c r="A21" s="23"/>
      <c r="B21" s="24"/>
      <c r="C21" s="59"/>
      <c r="D21" s="35"/>
      <c r="E21" s="64" t="s">
        <v>40</v>
      </c>
      <c r="F21" s="27"/>
      <c r="G21" s="28">
        <v>1</v>
      </c>
      <c r="H21" s="28"/>
      <c r="I21" s="19">
        <v>12</v>
      </c>
      <c r="J21" s="29">
        <v>6773</v>
      </c>
      <c r="K21" s="30"/>
      <c r="L21" s="70"/>
      <c r="M21" s="30"/>
      <c r="N21" s="30">
        <v>3386.5</v>
      </c>
      <c r="O21" s="30">
        <v>6773</v>
      </c>
      <c r="P21" s="30"/>
      <c r="Q21" s="30"/>
      <c r="R21" s="29">
        <f t="shared" si="1"/>
        <v>16932.5</v>
      </c>
      <c r="S21" s="31">
        <v>6773</v>
      </c>
      <c r="T21" s="32">
        <f t="shared" si="2"/>
        <v>159165.5</v>
      </c>
      <c r="U21" s="10"/>
    </row>
    <row r="22" spans="1:21" s="1" customFormat="1" ht="13.8" x14ac:dyDescent="0.25">
      <c r="A22" s="23"/>
      <c r="B22" s="24"/>
      <c r="C22" s="59"/>
      <c r="D22" s="35"/>
      <c r="E22" s="64"/>
      <c r="F22" s="27"/>
      <c r="G22" s="28"/>
      <c r="H22" s="28"/>
      <c r="I22" s="19"/>
      <c r="J22" s="29"/>
      <c r="K22" s="30"/>
      <c r="L22" s="70"/>
      <c r="M22" s="30"/>
      <c r="N22" s="30"/>
      <c r="O22" s="30"/>
      <c r="P22" s="30"/>
      <c r="Q22" s="30"/>
      <c r="R22" s="29">
        <f t="shared" si="1"/>
        <v>0</v>
      </c>
      <c r="S22" s="31"/>
      <c r="T22" s="32"/>
      <c r="U22" s="10"/>
    </row>
    <row r="23" spans="1:21" s="1" customFormat="1" ht="20.399999999999999" x14ac:dyDescent="0.25">
      <c r="A23" s="23"/>
      <c r="B23" s="24">
        <v>4</v>
      </c>
      <c r="C23" s="60" t="s">
        <v>41</v>
      </c>
      <c r="D23" s="36"/>
      <c r="E23" s="64" t="s">
        <v>42</v>
      </c>
      <c r="F23" s="27" t="s">
        <v>21</v>
      </c>
      <c r="G23" s="28">
        <v>1</v>
      </c>
      <c r="H23" s="28"/>
      <c r="I23" s="19">
        <v>12</v>
      </c>
      <c r="J23" s="29">
        <v>6773</v>
      </c>
      <c r="K23" s="30"/>
      <c r="L23" s="70"/>
      <c r="M23" s="30"/>
      <c r="N23" s="30">
        <v>3386.5</v>
      </c>
      <c r="O23" s="30">
        <v>6773</v>
      </c>
      <c r="P23" s="30"/>
      <c r="Q23" s="30"/>
      <c r="R23" s="29">
        <f t="shared" si="1"/>
        <v>16932.5</v>
      </c>
      <c r="S23" s="31">
        <v>6773</v>
      </c>
      <c r="T23" s="32">
        <f>SUM(R23*9+S23)</f>
        <v>159165.5</v>
      </c>
      <c r="U23" s="10"/>
    </row>
    <row r="24" spans="1:21" s="1" customFormat="1" ht="13.8" x14ac:dyDescent="0.25">
      <c r="A24" s="23"/>
      <c r="B24" s="24"/>
      <c r="C24" s="57"/>
      <c r="D24" s="37"/>
      <c r="E24" s="65" t="s">
        <v>43</v>
      </c>
      <c r="F24" s="27" t="s">
        <v>22</v>
      </c>
      <c r="G24" s="28">
        <v>11</v>
      </c>
      <c r="H24" s="28"/>
      <c r="I24" s="19">
        <v>12</v>
      </c>
      <c r="J24" s="29">
        <v>74503</v>
      </c>
      <c r="K24" s="30"/>
      <c r="L24" s="70">
        <v>0.2</v>
      </c>
      <c r="M24" s="30">
        <f>6773*L24</f>
        <v>1354.6000000000001</v>
      </c>
      <c r="N24" s="30">
        <v>37251.5</v>
      </c>
      <c r="O24" s="30">
        <v>74503</v>
      </c>
      <c r="P24" s="30"/>
      <c r="Q24" s="30"/>
      <c r="R24" s="29">
        <f t="shared" si="1"/>
        <v>187612.1</v>
      </c>
      <c r="S24" s="31">
        <v>74503</v>
      </c>
      <c r="T24" s="32">
        <f>SUM(R24*9+S24)</f>
        <v>1763011.9000000001</v>
      </c>
      <c r="U24" s="10"/>
    </row>
    <row r="25" spans="1:21" s="1" customFormat="1" ht="13.8" x14ac:dyDescent="0.25">
      <c r="A25" s="23"/>
      <c r="B25" s="24"/>
      <c r="C25" s="61"/>
      <c r="D25" s="38"/>
      <c r="E25" s="65" t="s">
        <v>44</v>
      </c>
      <c r="F25" s="27"/>
      <c r="G25" s="28">
        <v>1</v>
      </c>
      <c r="H25" s="28"/>
      <c r="I25" s="19">
        <v>12</v>
      </c>
      <c r="J25" s="29">
        <v>6773</v>
      </c>
      <c r="K25" s="30"/>
      <c r="L25" s="70"/>
      <c r="M25" s="30"/>
      <c r="N25" s="30">
        <v>3386.5</v>
      </c>
      <c r="O25" s="30">
        <v>6773</v>
      </c>
      <c r="P25" s="30"/>
      <c r="Q25" s="30"/>
      <c r="R25" s="29">
        <f t="shared" si="1"/>
        <v>16932.5</v>
      </c>
      <c r="S25" s="31">
        <v>6773</v>
      </c>
      <c r="T25" s="32">
        <f>SUM(R25*9+S25)</f>
        <v>159165.5</v>
      </c>
      <c r="U25" s="10"/>
    </row>
    <row r="26" spans="1:21" s="1" customFormat="1" ht="20.399999999999999" x14ac:dyDescent="0.25">
      <c r="A26" s="23"/>
      <c r="B26" s="24">
        <v>5</v>
      </c>
      <c r="C26" s="57" t="s">
        <v>45</v>
      </c>
      <c r="D26" s="37"/>
      <c r="E26" s="65" t="s">
        <v>46</v>
      </c>
      <c r="F26" s="27"/>
      <c r="G26" s="28">
        <v>1</v>
      </c>
      <c r="H26" s="28"/>
      <c r="I26" s="19">
        <v>12</v>
      </c>
      <c r="J26" s="29">
        <v>6773</v>
      </c>
      <c r="K26" s="30"/>
      <c r="L26" s="68"/>
      <c r="M26" s="30"/>
      <c r="N26" s="30">
        <v>3386.5</v>
      </c>
      <c r="O26" s="30">
        <v>6773</v>
      </c>
      <c r="P26" s="30"/>
      <c r="Q26" s="30"/>
      <c r="R26" s="29">
        <f t="shared" si="1"/>
        <v>16932.5</v>
      </c>
      <c r="S26" s="31">
        <v>6773</v>
      </c>
      <c r="T26" s="32">
        <f>SUM(R26*9+S26)</f>
        <v>159165.5</v>
      </c>
      <c r="U26" s="10"/>
    </row>
    <row r="27" spans="1:21" s="1" customFormat="1" ht="20.399999999999999" x14ac:dyDescent="0.25">
      <c r="A27" s="23"/>
      <c r="B27" s="24"/>
      <c r="C27" s="62"/>
      <c r="D27" s="33"/>
      <c r="E27" s="65" t="s">
        <v>47</v>
      </c>
      <c r="F27" s="27"/>
      <c r="G27" s="28">
        <v>1</v>
      </c>
      <c r="H27" s="28"/>
      <c r="I27" s="19">
        <v>12</v>
      </c>
      <c r="J27" s="29">
        <v>6773</v>
      </c>
      <c r="K27" s="30"/>
      <c r="L27" s="68"/>
      <c r="M27" s="30"/>
      <c r="N27" s="30">
        <v>3386.5</v>
      </c>
      <c r="O27" s="30">
        <v>6773</v>
      </c>
      <c r="P27" s="30"/>
      <c r="Q27" s="30"/>
      <c r="R27" s="29">
        <f t="shared" si="1"/>
        <v>16932.5</v>
      </c>
      <c r="S27" s="31">
        <v>6773</v>
      </c>
      <c r="T27" s="32">
        <f>SUM(R27*9+S27)</f>
        <v>159165.5</v>
      </c>
      <c r="U27" s="10"/>
    </row>
    <row r="28" spans="1:21" s="1" customFormat="1" ht="13.8" x14ac:dyDescent="0.25">
      <c r="A28" s="23"/>
      <c r="B28" s="24"/>
      <c r="C28" s="62"/>
      <c r="D28" s="34"/>
      <c r="E28" s="66"/>
      <c r="F28" s="27"/>
      <c r="G28" s="28"/>
      <c r="H28" s="28"/>
      <c r="I28" s="19"/>
      <c r="J28" s="29"/>
      <c r="K28" s="30"/>
      <c r="L28" s="68"/>
      <c r="M28" s="30"/>
      <c r="N28" s="30"/>
      <c r="O28" s="30"/>
      <c r="P28" s="30"/>
      <c r="Q28" s="30"/>
      <c r="R28" s="29">
        <f t="shared" si="1"/>
        <v>0</v>
      </c>
      <c r="S28" s="31"/>
      <c r="T28" s="32"/>
      <c r="U28" s="10"/>
    </row>
    <row r="29" spans="1:21" s="1" customFormat="1" ht="20.399999999999999" x14ac:dyDescent="0.25">
      <c r="A29" s="23"/>
      <c r="B29" s="24">
        <v>6</v>
      </c>
      <c r="C29" s="57" t="s">
        <v>48</v>
      </c>
      <c r="D29" s="36"/>
      <c r="E29" s="66" t="s">
        <v>49</v>
      </c>
      <c r="F29" s="27"/>
      <c r="G29" s="28">
        <v>1</v>
      </c>
      <c r="H29" s="28"/>
      <c r="I29" s="19">
        <v>8</v>
      </c>
      <c r="J29" s="29">
        <v>5240</v>
      </c>
      <c r="K29" s="30"/>
      <c r="L29" s="68"/>
      <c r="M29" s="30"/>
      <c r="N29" s="30">
        <v>2620</v>
      </c>
      <c r="O29" s="30">
        <v>5240</v>
      </c>
      <c r="P29" s="30"/>
      <c r="Q29" s="30"/>
      <c r="R29" s="29">
        <f t="shared" si="1"/>
        <v>13100</v>
      </c>
      <c r="S29" s="31">
        <v>5240</v>
      </c>
      <c r="T29" s="32">
        <f>SUM(R29*9+S29)</f>
        <v>123140</v>
      </c>
      <c r="U29" s="10"/>
    </row>
    <row r="30" spans="1:21" s="1" customFormat="1" ht="13.8" x14ac:dyDescent="0.25">
      <c r="A30" s="23"/>
      <c r="B30" s="24"/>
      <c r="C30" s="25"/>
      <c r="D30" s="37"/>
      <c r="E30" s="65" t="s">
        <v>50</v>
      </c>
      <c r="F30" s="27">
        <v>9132</v>
      </c>
      <c r="G30" s="28">
        <v>2</v>
      </c>
      <c r="H30" s="28"/>
      <c r="I30" s="19">
        <v>1</v>
      </c>
      <c r="J30" s="29">
        <v>6390</v>
      </c>
      <c r="K30" s="30">
        <v>639</v>
      </c>
      <c r="L30" s="68"/>
      <c r="M30" s="30"/>
      <c r="N30" s="30"/>
      <c r="O30" s="30">
        <v>3195</v>
      </c>
      <c r="P30" s="30"/>
      <c r="Q30" s="30">
        <v>6415</v>
      </c>
      <c r="R30" s="29">
        <f t="shared" si="1"/>
        <v>16639</v>
      </c>
      <c r="S30" s="31">
        <v>6390</v>
      </c>
      <c r="T30" s="32">
        <f>SUM(R30*9+S30)</f>
        <v>156141</v>
      </c>
      <c r="U30" s="10"/>
    </row>
    <row r="31" spans="1:21" s="1" customFormat="1" ht="20.399999999999999" x14ac:dyDescent="0.25">
      <c r="A31" s="23"/>
      <c r="B31" s="24"/>
      <c r="C31" s="39"/>
      <c r="D31" s="33"/>
      <c r="E31" s="65" t="s">
        <v>51</v>
      </c>
      <c r="F31" s="27"/>
      <c r="G31" s="28">
        <v>1</v>
      </c>
      <c r="H31" s="28"/>
      <c r="I31" s="19">
        <v>1</v>
      </c>
      <c r="J31" s="29">
        <v>3195</v>
      </c>
      <c r="K31" s="30"/>
      <c r="L31" s="68"/>
      <c r="M31" s="30"/>
      <c r="N31" s="30"/>
      <c r="O31" s="30">
        <v>1597.5</v>
      </c>
      <c r="P31" s="30"/>
      <c r="Q31" s="30">
        <v>3207.5</v>
      </c>
      <c r="R31" s="29">
        <f t="shared" si="1"/>
        <v>8000</v>
      </c>
      <c r="S31" s="31">
        <v>3195</v>
      </c>
      <c r="T31" s="32">
        <f>SUM(R31*9+S31)</f>
        <v>75195</v>
      </c>
      <c r="U31" s="10"/>
    </row>
    <row r="32" spans="1:21" s="1" customFormat="1" ht="18.75" customHeight="1" x14ac:dyDescent="0.25">
      <c r="A32" s="23"/>
      <c r="B32" s="40"/>
      <c r="C32" s="41"/>
      <c r="D32" s="42"/>
      <c r="E32" s="43" t="s">
        <v>23</v>
      </c>
      <c r="F32" s="44"/>
      <c r="G32" s="44">
        <f>SUM(G12:G31)</f>
        <v>30</v>
      </c>
      <c r="H32" s="44"/>
      <c r="I32" s="45"/>
      <c r="J32" s="46">
        <f>SUM(J12:J31)</f>
        <v>197891</v>
      </c>
      <c r="K32" s="46">
        <f>SUM(K12:K31)</f>
        <v>639</v>
      </c>
      <c r="L32" s="69"/>
      <c r="M32" s="46">
        <f>SUM(M12:M31)</f>
        <v>7191.8000000000011</v>
      </c>
      <c r="N32" s="46">
        <f>SUM(N12:N31)</f>
        <v>94153</v>
      </c>
      <c r="O32" s="46">
        <f>SUM(O12:O31)</f>
        <v>202012.5</v>
      </c>
      <c r="P32" s="46"/>
      <c r="Q32" s="46">
        <f>SUM(Q12:Q31)</f>
        <v>9622.5</v>
      </c>
      <c r="R32" s="29">
        <f>SUM(R12:R31)</f>
        <v>511509.8</v>
      </c>
      <c r="S32" s="46">
        <f>SUM(S12:S31)</f>
        <v>197891</v>
      </c>
      <c r="T32" s="46">
        <f>SUM(T12:T31)</f>
        <v>4801479.2</v>
      </c>
      <c r="U32" s="10"/>
    </row>
    <row r="33" spans="1:21" s="1" customFormat="1" ht="13.8" x14ac:dyDescent="0.25">
      <c r="B33" s="10"/>
      <c r="C33" s="10"/>
      <c r="D33" s="11"/>
      <c r="E33" s="47"/>
      <c r="F33" s="47"/>
      <c r="G33" s="48"/>
      <c r="H33" s="48"/>
      <c r="I33" s="49"/>
      <c r="J33" s="50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10"/>
    </row>
    <row r="34" spans="1:21" s="1" customFormat="1" ht="13.8" x14ac:dyDescent="0.25">
      <c r="B34" s="77"/>
      <c r="C34" s="77"/>
      <c r="D34" s="77"/>
      <c r="E34" s="77"/>
      <c r="F34" s="77"/>
      <c r="G34" s="77"/>
      <c r="H34" s="77"/>
      <c r="I34" s="77"/>
      <c r="J34" s="77"/>
      <c r="K34" s="10"/>
      <c r="L34" s="10"/>
      <c r="M34" s="10"/>
      <c r="N34" s="10"/>
      <c r="O34" s="10"/>
      <c r="P34" s="10"/>
      <c r="Q34" s="78"/>
      <c r="R34" s="78"/>
      <c r="S34" s="78"/>
      <c r="T34" s="78"/>
      <c r="U34" s="21"/>
    </row>
    <row r="35" spans="1:21" s="1" customFormat="1" ht="13.8" x14ac:dyDescent="0.25">
      <c r="B35" s="12" t="s">
        <v>24</v>
      </c>
      <c r="C35" s="12"/>
      <c r="D35" s="11"/>
      <c r="E35" s="12" t="s">
        <v>57</v>
      </c>
      <c r="F35" s="12"/>
      <c r="G35" s="51"/>
      <c r="H35" s="51"/>
      <c r="I35" s="12"/>
      <c r="J35" s="12"/>
      <c r="K35" s="10"/>
      <c r="L35" s="10"/>
      <c r="M35" s="10" t="s">
        <v>58</v>
      </c>
      <c r="N35" s="10"/>
      <c r="O35" s="10"/>
      <c r="P35" s="10"/>
      <c r="Q35" s="71"/>
      <c r="R35" s="71"/>
      <c r="S35" s="71"/>
      <c r="T35" s="71"/>
      <c r="U35" s="52"/>
    </row>
    <row r="36" spans="1:21" s="1" customFormat="1" ht="13.8" x14ac:dyDescent="0.25">
      <c r="A36" s="77"/>
      <c r="B36" s="77"/>
      <c r="C36" s="77"/>
      <c r="D36" s="77"/>
      <c r="E36" s="77"/>
      <c r="F36" s="77"/>
      <c r="G36" s="77"/>
      <c r="H36" s="77"/>
      <c r="I36" s="77"/>
      <c r="J36" s="77"/>
      <c r="K36" s="53"/>
      <c r="L36" s="53"/>
      <c r="U36" s="21"/>
    </row>
    <row r="37" spans="1:21" s="1" customFormat="1" ht="13.8" x14ac:dyDescent="0.25">
      <c r="B37" s="12" t="s">
        <v>24</v>
      </c>
      <c r="C37" s="12"/>
      <c r="D37" s="11"/>
      <c r="E37" s="12"/>
      <c r="F37" s="12"/>
      <c r="G37" s="51"/>
      <c r="H37" s="51"/>
      <c r="I37" s="12"/>
      <c r="J37" s="12"/>
      <c r="K37" s="10"/>
      <c r="L37" s="10"/>
      <c r="M37" s="10"/>
      <c r="N37" s="10"/>
      <c r="O37" s="10"/>
      <c r="P37" s="10"/>
      <c r="Q37" s="78"/>
      <c r="R37" s="78"/>
      <c r="S37" s="78"/>
      <c r="T37" s="78"/>
      <c r="U37" s="52"/>
    </row>
    <row r="38" spans="1:21" s="1" customFormat="1" ht="13.8" x14ac:dyDescent="0.25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Q38" s="71"/>
      <c r="R38" s="71"/>
      <c r="S38" s="71"/>
      <c r="T38" s="71"/>
      <c r="U38" s="10"/>
    </row>
    <row r="39" spans="1:21" s="1" customFormat="1" ht="13.8" x14ac:dyDescent="0.25">
      <c r="B39" s="10" t="s">
        <v>25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Q39" s="10"/>
      <c r="R39" s="10"/>
      <c r="S39" s="10"/>
      <c r="T39" s="10"/>
      <c r="U39" s="10"/>
    </row>
    <row r="40" spans="1:21" s="1" customFormat="1" ht="13.8" x14ac:dyDescent="0.25">
      <c r="D40" s="2"/>
      <c r="G40" s="54"/>
      <c r="H40" s="54"/>
    </row>
    <row r="41" spans="1:21" s="1" customFormat="1" ht="13.8" x14ac:dyDescent="0.25">
      <c r="D41" s="2"/>
      <c r="G41" s="54"/>
      <c r="H41" s="54"/>
      <c r="M41" s="54"/>
      <c r="N41" s="54"/>
      <c r="O41" s="54"/>
      <c r="P41" s="54"/>
    </row>
    <row r="42" spans="1:21" s="1" customFormat="1" x14ac:dyDescent="0.3">
      <c r="B42"/>
      <c r="C42"/>
      <c r="D42" s="55"/>
      <c r="E42"/>
      <c r="F42"/>
      <c r="G42" s="56"/>
      <c r="H42" s="56"/>
      <c r="I42"/>
      <c r="J42"/>
      <c r="K42"/>
      <c r="L42"/>
      <c r="M42"/>
      <c r="N42"/>
      <c r="O42"/>
      <c r="P42"/>
      <c r="Q42"/>
      <c r="R42"/>
      <c r="S42"/>
      <c r="T42"/>
      <c r="U42"/>
    </row>
  </sheetData>
  <mergeCells count="17">
    <mergeCell ref="J6:T6"/>
    <mergeCell ref="R1:T1"/>
    <mergeCell ref="M2:Q2"/>
    <mergeCell ref="S2:T2"/>
    <mergeCell ref="M3:T3"/>
    <mergeCell ref="J5:T5"/>
    <mergeCell ref="Q38:T38"/>
    <mergeCell ref="J7:T7"/>
    <mergeCell ref="B8:U8"/>
    <mergeCell ref="B9:J9"/>
    <mergeCell ref="B10:R10"/>
    <mergeCell ref="S10:U10"/>
    <mergeCell ref="B34:J34"/>
    <mergeCell ref="Q34:T34"/>
    <mergeCell ref="Q35:T35"/>
    <mergeCell ref="A36:J36"/>
    <mergeCell ref="Q37:T37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Секретарь</cp:lastModifiedBy>
  <cp:lastPrinted>2025-04-14T12:07:08Z</cp:lastPrinted>
  <dcterms:created xsi:type="dcterms:W3CDTF">2015-06-05T18:19:34Z</dcterms:created>
  <dcterms:modified xsi:type="dcterms:W3CDTF">2025-04-14T12:07:48Z</dcterms:modified>
</cp:coreProperties>
</file>