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026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РІШЕННЯ СЕСІЙ РАДИ 8 скликання\63 сесія РІШЕННЯ 15.04.2025\"/>
    </mc:Choice>
  </mc:AlternateContent>
  <xr:revisionPtr revIDLastSave="0" documentId="13_ncr:1_{27D9096F-BF7E-493F-96BF-70D12D175F09}" xr6:coauthVersionLast="45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0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G55" i="1" l="1"/>
  <c r="O54" i="1"/>
  <c r="O53" i="1"/>
  <c r="F55" i="1"/>
  <c r="I51" i="1"/>
  <c r="K51" i="1" s="1"/>
  <c r="M51" i="1" s="1"/>
  <c r="I49" i="1"/>
  <c r="L49" i="1" s="1"/>
  <c r="I47" i="1"/>
  <c r="N47" i="1" s="1"/>
  <c r="I45" i="1"/>
  <c r="J45" i="1" s="1"/>
  <c r="I43" i="1"/>
  <c r="N43" i="1" s="1"/>
  <c r="I41" i="1"/>
  <c r="N41" i="1" s="1"/>
  <c r="I39" i="1"/>
  <c r="I37" i="1"/>
  <c r="I35" i="1"/>
  <c r="L35" i="1" s="1"/>
  <c r="I33" i="1"/>
  <c r="J33" i="1" s="1"/>
  <c r="M33" i="1" s="1"/>
  <c r="N31" i="1"/>
  <c r="L31" i="1"/>
  <c r="J31" i="1"/>
  <c r="N29" i="1"/>
  <c r="L29" i="1"/>
  <c r="J29" i="1"/>
  <c r="N27" i="1"/>
  <c r="L27" i="1"/>
  <c r="J27" i="1"/>
  <c r="N25" i="1"/>
  <c r="J25" i="1"/>
  <c r="M25" i="1" s="1"/>
  <c r="O25" i="1" s="1"/>
  <c r="I23" i="1"/>
  <c r="J23" i="1" s="1"/>
  <c r="M23" i="1" s="1"/>
  <c r="I21" i="1"/>
  <c r="I19" i="1"/>
  <c r="N17" i="1"/>
  <c r="L17" i="1"/>
  <c r="J17" i="1"/>
  <c r="N16" i="1"/>
  <c r="J16" i="1"/>
  <c r="M16" i="1" s="1"/>
  <c r="O16" i="1" s="1"/>
  <c r="I15" i="1"/>
  <c r="K15" i="1" s="1"/>
  <c r="N14" i="1"/>
  <c r="J14" i="1"/>
  <c r="M14" i="1" s="1"/>
  <c r="O14" i="1" s="1"/>
  <c r="N13" i="1"/>
  <c r="L13" i="1"/>
  <c r="J13" i="1"/>
  <c r="N12" i="1"/>
  <c r="L12" i="1"/>
  <c r="J12" i="1"/>
  <c r="I55" i="1" l="1"/>
  <c r="M13" i="1"/>
  <c r="O13" i="1" s="1"/>
  <c r="M17" i="1"/>
  <c r="O17" i="1" s="1"/>
  <c r="M31" i="1"/>
  <c r="O31" i="1" s="1"/>
  <c r="M12" i="1"/>
  <c r="M27" i="1"/>
  <c r="O27" i="1" s="1"/>
  <c r="N33" i="1"/>
  <c r="O33" i="1" s="1"/>
  <c r="J47" i="1"/>
  <c r="M47" i="1" s="1"/>
  <c r="O47" i="1" s="1"/>
  <c r="M29" i="1"/>
  <c r="O29" i="1" s="1"/>
  <c r="N15" i="1"/>
  <c r="N55" i="1" s="1"/>
  <c r="N37" i="1"/>
  <c r="N51" i="1"/>
  <c r="O51" i="1" s="1"/>
  <c r="N23" i="1"/>
  <c r="O23" i="1" s="1"/>
  <c r="K37" i="1"/>
  <c r="M37" i="1" s="1"/>
  <c r="O37" i="1" s="1"/>
  <c r="M15" i="1"/>
  <c r="N35" i="1"/>
  <c r="N21" i="1"/>
  <c r="M45" i="1"/>
  <c r="N49" i="1"/>
  <c r="N19" i="1"/>
  <c r="J39" i="1"/>
  <c r="L39" i="1"/>
  <c r="L55" i="1" s="1"/>
  <c r="J41" i="1"/>
  <c r="M41" i="1" s="1"/>
  <c r="O41" i="1" s="1"/>
  <c r="N45" i="1"/>
  <c r="K19" i="1"/>
  <c r="J43" i="1"/>
  <c r="M43" i="1" s="1"/>
  <c r="O43" i="1" s="1"/>
  <c r="J49" i="1"/>
  <c r="M49" i="1" s="1"/>
  <c r="J21" i="1"/>
  <c r="N39" i="1"/>
  <c r="J35" i="1"/>
  <c r="M35" i="1" s="1"/>
  <c r="O35" i="1" s="1"/>
  <c r="O49" i="1" l="1"/>
  <c r="M19" i="1"/>
  <c r="K55" i="1"/>
  <c r="J55" i="1"/>
  <c r="O15" i="1"/>
  <c r="O12" i="1"/>
  <c r="O19" i="1"/>
  <c r="O45" i="1"/>
  <c r="M39" i="1"/>
  <c r="O39" i="1" s="1"/>
  <c r="M21" i="1"/>
  <c r="O21" i="1" s="1"/>
  <c r="O55" i="1" l="1"/>
  <c r="M55" i="1"/>
</calcChain>
</file>

<file path=xl/sharedStrings.xml><?xml version="1.0" encoding="utf-8"?>
<sst xmlns="http://schemas.openxmlformats.org/spreadsheetml/2006/main" count="97" uniqueCount="53">
  <si>
    <r>
      <rPr>
        <sz val="14"/>
        <color rgb="FF000000"/>
        <rFont val="Times New Roman"/>
        <family val="1"/>
        <charset val="204"/>
      </rPr>
      <t xml:space="preserve"> </t>
    </r>
    <r>
      <rPr>
        <sz val="10"/>
        <color rgb="FF000000"/>
        <rFont val="Times New Roman"/>
        <family val="1"/>
        <charset val="204"/>
      </rPr>
      <t xml:space="preserve"> </t>
    </r>
  </si>
  <si>
    <t xml:space="preserve">                                                    </t>
  </si>
  <si>
    <t xml:space="preserve">ШТАТНИЙ РОЗПИС   </t>
  </si>
  <si>
    <t xml:space="preserve">                                            (назва установи)</t>
  </si>
  <si>
    <t>№ п/п</t>
  </si>
  <si>
    <t xml:space="preserve">Найм-ня структур. підрозділу </t>
  </si>
  <si>
    <t>Найменування посади (професії)</t>
  </si>
  <si>
    <t>Код за класифікатором (професії)</t>
  </si>
  <si>
    <t>Кільк. Шт. од.</t>
  </si>
  <si>
    <t>Фактична кільк. Шт.од.</t>
  </si>
  <si>
    <t>Тарифний розряд</t>
  </si>
  <si>
    <t>Посадовий оклад</t>
  </si>
  <si>
    <t xml:space="preserve">Надбавка за особливі умови праці - 50% посадового окладу  ПКМУ від 30.09.09 №1073 </t>
  </si>
  <si>
    <t>Доплата до мін. з/п</t>
  </si>
  <si>
    <t>Надбавка за вислугу років МКИУ від 31.01.01</t>
  </si>
  <si>
    <t>Фонд заробітної плати на 1 міс.  (грн.)</t>
  </si>
  <si>
    <t>Матеріальна допомога на оздоровлення ПКМУ від 22.01.05 №84</t>
  </si>
  <si>
    <t>Димер</t>
  </si>
  <si>
    <t xml:space="preserve">Зав. Філіалом </t>
  </si>
  <si>
    <t>1229.6</t>
  </si>
  <si>
    <t xml:space="preserve">Бібліотекар І категорії </t>
  </si>
  <si>
    <t>2432.2</t>
  </si>
  <si>
    <t>Прибиральник</t>
  </si>
  <si>
    <t>Абрамівка</t>
  </si>
  <si>
    <t>Бібліотекар</t>
  </si>
  <si>
    <t>Богдани</t>
  </si>
  <si>
    <t>Вахівка</t>
  </si>
  <si>
    <t>Глібівка</t>
  </si>
  <si>
    <t>Демидів</t>
  </si>
  <si>
    <t>Катюжанка</t>
  </si>
  <si>
    <t>Козаровичі</t>
  </si>
  <si>
    <t>Литвинівка</t>
  </si>
  <si>
    <t>Любимівка</t>
  </si>
  <si>
    <t>Лісовичи</t>
  </si>
  <si>
    <t>2432.1</t>
  </si>
  <si>
    <t>Рови</t>
  </si>
  <si>
    <t>Р.Димер</t>
  </si>
  <si>
    <t>Сичівка</t>
  </si>
  <si>
    <t>Сухолуччя</t>
  </si>
  <si>
    <t>Толокунь</t>
  </si>
  <si>
    <t>Федорівка</t>
  </si>
  <si>
    <t>Ясногородка</t>
  </si>
  <si>
    <t>РАЗОМ:</t>
  </si>
  <si>
    <t xml:space="preserve">                                              </t>
  </si>
  <si>
    <t>Складається органами державного управління та місцевого самоврядування.</t>
  </si>
  <si>
    <t>Мол. пр Ко_LaBA</t>
  </si>
  <si>
    <t>фахівець зт пит молоді</t>
  </si>
  <si>
    <t>Фонд заробітної плати на 8 місяців  (грн.)</t>
  </si>
  <si>
    <r>
      <t>Димерська селищна рада</t>
    </r>
    <r>
      <rPr>
        <u/>
        <sz val="10"/>
        <color rgb="FF000000"/>
        <rFont val="Times New Roman"/>
        <family val="1"/>
        <charset val="204"/>
      </rPr>
      <t xml:space="preserve">        (Бібліотеки)     на 2025 рік ( з 1.05.2025р.)</t>
    </r>
  </si>
  <si>
    <t>Сто сімдксят п`ять  тисяч чотириста сімдесят три гривнi 60 копійок</t>
  </si>
  <si>
    <t>Додаток 4</t>
  </si>
  <si>
    <t>Секретар селищної ради</t>
  </si>
  <si>
    <t>Людмила ІВАНОВА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</si>
</sst>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</font>
    <font>
      <sz val="10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8"/>
      <color rgb="FF000000"/>
      <name val="Calibri"/>
      <family val="2"/>
      <charset val="204"/>
    </font>
    <font>
      <b/>
      <sz val="12"/>
      <color rgb="FF000000"/>
      <name val="Times New Roman"/>
      <family val="1"/>
      <charset val="204"/>
    </font>
    <font>
      <sz val="5"/>
      <color rgb="FF000000"/>
      <name val="Times New Roman"/>
      <family val="1"/>
      <charset val="204"/>
    </font>
    <font>
      <b/>
      <u/>
      <sz val="10"/>
      <color rgb="FF000000"/>
      <name val="Times New Roman"/>
      <family val="1"/>
      <charset val="204"/>
    </font>
    <font>
      <u/>
      <sz val="10"/>
      <color rgb="FF000000"/>
      <name val="Times New Roman"/>
      <family val="1"/>
      <charset val="204"/>
    </font>
    <font>
      <sz val="6"/>
      <color rgb="FF000000"/>
      <name val="Times New Roman"/>
      <family val="1"/>
      <charset val="204"/>
    </font>
    <font>
      <sz val="7"/>
      <color rgb="FF000000"/>
      <name val="Times New Roman"/>
      <family val="1"/>
      <charset val="204"/>
    </font>
    <font>
      <sz val="7"/>
      <color rgb="FF000000"/>
      <name val="Calibri"/>
      <family val="2"/>
      <charset val="204"/>
    </font>
    <font>
      <sz val="7"/>
      <name val="Times New Roman"/>
      <family val="1"/>
      <charset val="204"/>
    </font>
    <font>
      <b/>
      <sz val="7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b/>
      <sz val="9"/>
      <color rgb="FF000000"/>
      <name val="Times New Roman"/>
      <family val="1"/>
      <charset val="204"/>
    </font>
    <font>
      <sz val="9"/>
      <color rgb="FF000000"/>
      <name val="Calibri"/>
      <family val="2"/>
      <charset val="204"/>
    </font>
    <font>
      <b/>
      <sz val="7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68">
    <xf numFmtId="0" fontId="0" fillId="0" borderId="0" xfId="0"/>
    <xf numFmtId="0" fontId="2" fillId="0" borderId="0" xfId="0" applyFont="1"/>
    <xf numFmtId="0" fontId="4" fillId="0" borderId="0" xfId="0" applyFont="1" applyAlignment="1">
      <alignment horizontal="right"/>
    </xf>
    <xf numFmtId="0" fontId="5" fillId="0" borderId="0" xfId="0" applyFont="1" applyAlignment="1">
      <alignment horizontal="right"/>
    </xf>
    <xf numFmtId="0" fontId="7" fillId="0" borderId="0" xfId="0" applyFont="1"/>
    <xf numFmtId="0" fontId="1" fillId="0" borderId="0" xfId="0" applyFont="1"/>
    <xf numFmtId="0" fontId="8" fillId="0" borderId="0" xfId="0" applyFont="1" applyAlignment="1">
      <alignment horizontal="right"/>
    </xf>
    <xf numFmtId="0" fontId="5" fillId="0" borderId="0" xfId="0" applyFont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right"/>
    </xf>
    <xf numFmtId="0" fontId="9" fillId="2" borderId="0" xfId="0" applyFont="1" applyFill="1"/>
    <xf numFmtId="2" fontId="4" fillId="2" borderId="0" xfId="0" applyNumberFormat="1" applyFont="1" applyFill="1" applyAlignment="1">
      <alignment horizontal="right"/>
    </xf>
    <xf numFmtId="0" fontId="9" fillId="0" borderId="0" xfId="0" applyFont="1"/>
    <xf numFmtId="0" fontId="10" fillId="0" borderId="0" xfId="0" applyFont="1"/>
    <xf numFmtId="0" fontId="2" fillId="0" borderId="0" xfId="0" applyFont="1" applyAlignment="1">
      <alignment horizontal="right" vertical="center"/>
    </xf>
    <xf numFmtId="0" fontId="8" fillId="0" borderId="0" xfId="0" applyFont="1"/>
    <xf numFmtId="0" fontId="12" fillId="0" borderId="0" xfId="0" applyFont="1" applyAlignment="1">
      <alignment horizontal="left"/>
    </xf>
    <xf numFmtId="0" fontId="12" fillId="0" borderId="0" xfId="0" applyFont="1"/>
    <xf numFmtId="0" fontId="15" fillId="0" borderId="2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15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5" fillId="0" borderId="2" xfId="0" applyFont="1" applyBorder="1" applyAlignment="1">
      <alignment vertical="top" wrapText="1"/>
    </xf>
    <xf numFmtId="0" fontId="17" fillId="0" borderId="2" xfId="0" applyFont="1" applyBorder="1"/>
    <xf numFmtId="49" fontId="17" fillId="0" borderId="2" xfId="0" applyNumberFormat="1" applyFont="1" applyBorder="1" applyAlignment="1">
      <alignment vertical="center"/>
    </xf>
    <xf numFmtId="0" fontId="15" fillId="0" borderId="2" xfId="0" applyFont="1" applyBorder="1" applyAlignment="1">
      <alignment horizontal="center" vertical="center"/>
    </xf>
    <xf numFmtId="0" fontId="17" fillId="0" borderId="2" xfId="0" applyFont="1" applyBorder="1" applyAlignment="1">
      <alignment horizontal="center" vertical="center"/>
    </xf>
    <xf numFmtId="2" fontId="18" fillId="0" borderId="2" xfId="0" applyNumberFormat="1" applyFont="1" applyBorder="1" applyAlignment="1">
      <alignment horizontal="center" vertical="center" wrapText="1"/>
    </xf>
    <xf numFmtId="2" fontId="15" fillId="0" borderId="2" xfId="0" applyNumberFormat="1" applyFont="1" applyBorder="1" applyAlignment="1">
      <alignment horizontal="center" vertical="center" wrapText="1"/>
    </xf>
    <xf numFmtId="2" fontId="15" fillId="0" borderId="4" xfId="0" applyNumberFormat="1" applyFont="1" applyBorder="1" applyAlignment="1">
      <alignment horizontal="center" vertical="center" wrapText="1"/>
    </xf>
    <xf numFmtId="0" fontId="15" fillId="0" borderId="0" xfId="0" applyFont="1"/>
    <xf numFmtId="0" fontId="16" fillId="0" borderId="0" xfId="0" applyFont="1"/>
    <xf numFmtId="0" fontId="17" fillId="0" borderId="2" xfId="0" applyFont="1" applyBorder="1" applyAlignment="1">
      <alignment vertical="center"/>
    </xf>
    <xf numFmtId="0" fontId="17" fillId="2" borderId="2" xfId="0" applyFont="1" applyFill="1" applyBorder="1"/>
    <xf numFmtId="0" fontId="17" fillId="0" borderId="4" xfId="0" applyFont="1" applyBorder="1"/>
    <xf numFmtId="0" fontId="4" fillId="0" borderId="2" xfId="0" applyFont="1" applyBorder="1"/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2" fontId="4" fillId="0" borderId="2" xfId="0" applyNumberFormat="1" applyFont="1" applyBorder="1" applyAlignment="1">
      <alignment horizontal="center" vertical="center"/>
    </xf>
    <xf numFmtId="2" fontId="4" fillId="0" borderId="2" xfId="0" applyNumberFormat="1" applyFont="1" applyBorder="1" applyAlignment="1">
      <alignment horizontal="center" vertical="center" wrapText="1"/>
    </xf>
    <xf numFmtId="0" fontId="19" fillId="0" borderId="5" xfId="0" applyFont="1" applyBorder="1"/>
    <xf numFmtId="0" fontId="20" fillId="0" borderId="5" xfId="0" applyFont="1" applyBorder="1"/>
    <xf numFmtId="0" fontId="20" fillId="0" borderId="5" xfId="0" applyFont="1" applyBorder="1" applyAlignment="1">
      <alignment horizontal="center" vertical="center"/>
    </xf>
    <xf numFmtId="0" fontId="20" fillId="0" borderId="5" xfId="0" applyFont="1" applyBorder="1" applyAlignment="1">
      <alignment vertical="top" wrapText="1"/>
    </xf>
    <xf numFmtId="0" fontId="19" fillId="0" borderId="0" xfId="0" applyFont="1"/>
    <xf numFmtId="2" fontId="8" fillId="0" borderId="0" xfId="0" applyNumberFormat="1" applyFont="1" applyAlignment="1">
      <alignment horizontal="center"/>
    </xf>
    <xf numFmtId="0" fontId="19" fillId="0" borderId="0" xfId="0" applyFont="1" applyAlignment="1">
      <alignment horizontal="left"/>
    </xf>
    <xf numFmtId="2" fontId="2" fillId="0" borderId="0" xfId="0" applyNumberFormat="1" applyFont="1"/>
    <xf numFmtId="0" fontId="19" fillId="0" borderId="0" xfId="0" applyFont="1" applyAlignment="1">
      <alignment horizontal="center" vertical="center"/>
    </xf>
    <xf numFmtId="0" fontId="21" fillId="0" borderId="0" xfId="0" applyFont="1"/>
    <xf numFmtId="0" fontId="2" fillId="0" borderId="0" xfId="0" applyFont="1" applyAlignment="1">
      <alignment horizontal="center" vertical="center"/>
    </xf>
    <xf numFmtId="0" fontId="5" fillId="0" borderId="0" xfId="0" applyFont="1"/>
    <xf numFmtId="0" fontId="7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2" fillId="0" borderId="2" xfId="0" applyFont="1" applyBorder="1" applyAlignment="1">
      <alignment horizontal="center" vertical="center"/>
    </xf>
    <xf numFmtId="0" fontId="17" fillId="2" borderId="4" xfId="0" applyFont="1" applyFill="1" applyBorder="1"/>
    <xf numFmtId="0" fontId="19" fillId="0" borderId="0" xfId="0" applyFont="1" applyAlignment="1">
      <alignment horizontal="left"/>
    </xf>
    <xf numFmtId="0" fontId="19" fillId="0" borderId="0" xfId="0" applyFont="1" applyAlignment="1">
      <alignment horizontal="center"/>
    </xf>
    <xf numFmtId="0" fontId="11" fillId="0" borderId="0" xfId="0" applyFont="1" applyAlignment="1">
      <alignment horizontal="right"/>
    </xf>
    <xf numFmtId="0" fontId="10" fillId="0" borderId="0" xfId="0" applyFont="1" applyAlignment="1">
      <alignment horizontal="center"/>
    </xf>
    <xf numFmtId="0" fontId="1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14" fillId="0" borderId="1" xfId="0" applyFont="1" applyBorder="1" applyAlignment="1">
      <alignment horizontal="left"/>
    </xf>
    <xf numFmtId="0" fontId="5" fillId="0" borderId="0" xfId="0" applyFont="1" applyAlignment="1">
      <alignment horizontal="right"/>
    </xf>
    <xf numFmtId="0" fontId="6" fillId="0" borderId="0" xfId="0" applyFont="1" applyAlignment="1">
      <alignment horizontal="right"/>
    </xf>
    <xf numFmtId="0" fontId="5" fillId="0" borderId="0" xfId="0" applyFont="1" applyAlignment="1">
      <alignment horizontal="right" vertical="center"/>
    </xf>
    <xf numFmtId="0" fontId="5" fillId="2" borderId="0" xfId="0" applyFont="1" applyFill="1" applyAlignment="1">
      <alignment horizontal="right"/>
    </xf>
    <xf numFmtId="0" fontId="4" fillId="0" borderId="0" xfId="0" applyFont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93"/>
  <sheetViews>
    <sheetView tabSelected="1" topLeftCell="B7" workbookViewId="0">
      <selection activeCell="J60" sqref="J60"/>
    </sheetView>
  </sheetViews>
  <sheetFormatPr defaultColWidth="9.109375" defaultRowHeight="14.4" x14ac:dyDescent="0.3"/>
  <cols>
    <col min="1" max="1" width="3" style="5" hidden="1" customWidth="1"/>
    <col min="2" max="2" width="2.88671875" style="5" customWidth="1"/>
    <col min="3" max="3" width="9.6640625" style="5" customWidth="1"/>
    <col min="4" max="4" width="13.5546875" style="5" customWidth="1"/>
    <col min="5" max="5" width="7.109375" style="5" customWidth="1"/>
    <col min="6" max="6" width="8.5546875" style="53" customWidth="1"/>
    <col min="7" max="7" width="6.88671875" style="53" customWidth="1"/>
    <col min="8" max="8" width="5.109375" style="5" customWidth="1"/>
    <col min="9" max="9" width="11.88671875" style="5" customWidth="1"/>
    <col min="10" max="10" width="13.6640625" style="5" customWidth="1"/>
    <col min="11" max="11" width="6.6640625" style="5" customWidth="1"/>
    <col min="12" max="12" width="9.5546875" style="5" customWidth="1"/>
    <col min="13" max="13" width="9.44140625" style="5" customWidth="1"/>
    <col min="14" max="14" width="11.88671875" style="5" customWidth="1"/>
    <col min="15" max="15" width="13.6640625" style="5" customWidth="1"/>
    <col min="16" max="16" width="11.88671875" style="5" customWidth="1"/>
    <col min="17" max="17" width="10.109375" style="5" customWidth="1"/>
    <col min="18" max="18" width="11" style="5" customWidth="1"/>
    <col min="19" max="19" width="12.33203125" style="5" customWidth="1"/>
    <col min="20" max="20" width="7.6640625" style="5" customWidth="1"/>
    <col min="21" max="21" width="8.109375" style="5" customWidth="1"/>
    <col min="22" max="23" width="7.44140625" style="5" customWidth="1"/>
    <col min="24" max="24" width="7.6640625" style="5" customWidth="1"/>
    <col min="25" max="25" width="7.5546875" style="5" customWidth="1"/>
    <col min="26" max="26" width="8" style="5" customWidth="1"/>
    <col min="27" max="27" width="7.88671875" style="5" customWidth="1"/>
    <col min="28" max="31" width="8" style="5" customWidth="1"/>
    <col min="32" max="32" width="8.5546875" style="5" customWidth="1"/>
    <col min="33" max="33" width="7.6640625" style="5" customWidth="1"/>
    <col min="34" max="34" width="7" style="5" customWidth="1"/>
    <col min="35" max="16384" width="9.109375" style="5"/>
  </cols>
  <sheetData>
    <row r="1" spans="2:18" ht="14.25" customHeight="1" x14ac:dyDescent="0.35">
      <c r="B1" s="1" t="s">
        <v>0</v>
      </c>
      <c r="C1" s="1"/>
      <c r="D1" s="1"/>
      <c r="E1" s="1"/>
      <c r="F1" s="1"/>
      <c r="G1" s="1"/>
      <c r="H1" s="1"/>
      <c r="I1" s="1"/>
      <c r="J1" s="2"/>
      <c r="K1" s="3"/>
      <c r="L1" s="64" t="s">
        <v>50</v>
      </c>
      <c r="M1" s="64"/>
      <c r="N1" s="64"/>
      <c r="O1" s="64"/>
      <c r="P1" s="4"/>
    </row>
    <row r="2" spans="2:18" ht="12" customHeight="1" x14ac:dyDescent="0.3">
      <c r="B2" s="6"/>
      <c r="C2" s="6"/>
      <c r="D2" s="6"/>
      <c r="E2" s="6"/>
      <c r="F2" s="6"/>
      <c r="G2" s="6"/>
      <c r="H2" s="6"/>
      <c r="I2" s="6"/>
      <c r="J2" s="3"/>
      <c r="K2" s="3"/>
      <c r="L2" s="65"/>
      <c r="M2" s="65"/>
      <c r="N2" s="8"/>
      <c r="O2" s="7"/>
      <c r="P2" s="1"/>
    </row>
    <row r="3" spans="2:18" ht="11.25" customHeight="1" x14ac:dyDescent="0.3">
      <c r="B3" s="9"/>
      <c r="C3" s="9"/>
      <c r="D3" s="9"/>
      <c r="E3" s="9"/>
      <c r="F3" s="9"/>
      <c r="G3" s="9"/>
      <c r="H3" s="9"/>
      <c r="I3" s="9"/>
      <c r="J3" s="3"/>
      <c r="K3" s="3"/>
      <c r="L3" s="66"/>
      <c r="M3" s="66"/>
      <c r="N3" s="66"/>
      <c r="O3" s="66"/>
      <c r="P3" s="1"/>
    </row>
    <row r="4" spans="2:18" ht="11.25" customHeight="1" x14ac:dyDescent="0.3">
      <c r="B4" s="9"/>
      <c r="C4" s="9"/>
      <c r="D4" s="9"/>
      <c r="E4" s="9"/>
      <c r="F4" s="9"/>
      <c r="G4" s="9"/>
      <c r="H4" s="9"/>
      <c r="I4" s="9"/>
      <c r="J4" s="3"/>
      <c r="K4" s="3"/>
      <c r="L4" s="10"/>
      <c r="M4" s="66"/>
      <c r="N4" s="66"/>
      <c r="O4" s="11"/>
      <c r="P4" s="1"/>
    </row>
    <row r="5" spans="2:18" ht="11.25" customHeight="1" x14ac:dyDescent="0.3">
      <c r="B5" s="9"/>
      <c r="C5" s="9"/>
      <c r="D5" s="9"/>
      <c r="E5" s="9"/>
      <c r="F5" s="9"/>
      <c r="G5" s="9"/>
      <c r="J5" s="12"/>
      <c r="K5" s="67" t="s">
        <v>49</v>
      </c>
      <c r="L5" s="67"/>
      <c r="M5" s="67"/>
      <c r="N5" s="67"/>
      <c r="O5" s="67"/>
      <c r="P5" s="1"/>
      <c r="R5" s="13"/>
    </row>
    <row r="6" spans="2:18" ht="12" customHeight="1" x14ac:dyDescent="0.3">
      <c r="B6" s="9"/>
      <c r="C6" s="9"/>
      <c r="D6" s="9"/>
      <c r="E6" s="9"/>
      <c r="F6" s="9"/>
      <c r="G6" s="9"/>
      <c r="H6" s="9"/>
      <c r="I6" s="9"/>
      <c r="J6" s="63"/>
      <c r="K6" s="63"/>
      <c r="L6" s="63"/>
      <c r="M6" s="63"/>
      <c r="N6" s="63"/>
      <c r="O6" s="63"/>
      <c r="P6" s="1"/>
    </row>
    <row r="7" spans="2:18" ht="10.5" customHeight="1" x14ac:dyDescent="0.3">
      <c r="B7" s="9" t="s">
        <v>1</v>
      </c>
      <c r="C7" s="9"/>
      <c r="D7" s="9"/>
      <c r="E7" s="14"/>
      <c r="F7" s="9"/>
      <c r="G7" s="9"/>
      <c r="H7" s="9"/>
      <c r="I7" s="9"/>
      <c r="J7" s="58"/>
      <c r="K7" s="58"/>
      <c r="L7" s="58"/>
      <c r="M7" s="58"/>
      <c r="N7" s="58"/>
      <c r="O7" s="58"/>
      <c r="P7" s="1"/>
    </row>
    <row r="8" spans="2:18" ht="15.6" x14ac:dyDescent="0.3">
      <c r="B8" s="59" t="s">
        <v>2</v>
      </c>
      <c r="C8" s="59"/>
      <c r="D8" s="59"/>
      <c r="E8" s="59"/>
      <c r="F8" s="59"/>
      <c r="G8" s="59"/>
      <c r="H8" s="59"/>
      <c r="I8" s="59"/>
      <c r="J8" s="59"/>
      <c r="K8" s="59"/>
      <c r="L8" s="59"/>
      <c r="M8" s="59"/>
      <c r="N8" s="59"/>
      <c r="O8" s="59"/>
      <c r="P8" s="15"/>
    </row>
    <row r="9" spans="2:18" ht="12" customHeight="1" x14ac:dyDescent="0.3">
      <c r="B9" s="60" t="s">
        <v>48</v>
      </c>
      <c r="C9" s="60"/>
      <c r="D9" s="60"/>
      <c r="E9" s="60"/>
      <c r="F9" s="60"/>
      <c r="G9" s="16"/>
      <c r="H9" s="17"/>
      <c r="I9" s="17"/>
      <c r="J9" s="17"/>
      <c r="K9" s="17"/>
      <c r="L9" s="17"/>
      <c r="M9" s="1"/>
      <c r="N9" s="1"/>
      <c r="O9" s="61"/>
      <c r="P9" s="61"/>
    </row>
    <row r="10" spans="2:18" ht="9.75" customHeight="1" x14ac:dyDescent="0.3">
      <c r="B10" s="62" t="s">
        <v>3</v>
      </c>
      <c r="C10" s="62"/>
      <c r="D10" s="62"/>
      <c r="E10" s="62"/>
      <c r="F10" s="62"/>
      <c r="G10" s="62"/>
      <c r="H10" s="62"/>
      <c r="I10" s="62"/>
      <c r="J10" s="62"/>
      <c r="K10" s="62"/>
      <c r="L10" s="62"/>
      <c r="M10" s="1"/>
      <c r="N10" s="1"/>
      <c r="O10" s="61"/>
      <c r="P10" s="61"/>
    </row>
    <row r="11" spans="2:18" s="21" customFormat="1" ht="45.75" customHeight="1" x14ac:dyDescent="0.3">
      <c r="B11" s="18" t="s">
        <v>4</v>
      </c>
      <c r="C11" s="18" t="s">
        <v>5</v>
      </c>
      <c r="D11" s="18" t="s">
        <v>6</v>
      </c>
      <c r="E11" s="18" t="s">
        <v>7</v>
      </c>
      <c r="F11" s="18" t="s">
        <v>8</v>
      </c>
      <c r="G11" s="18" t="s">
        <v>9</v>
      </c>
      <c r="H11" s="18" t="s">
        <v>10</v>
      </c>
      <c r="I11" s="18" t="s">
        <v>11</v>
      </c>
      <c r="J11" s="18" t="s">
        <v>12</v>
      </c>
      <c r="K11" s="18" t="s">
        <v>13</v>
      </c>
      <c r="L11" s="18" t="s">
        <v>14</v>
      </c>
      <c r="M11" s="18" t="s">
        <v>15</v>
      </c>
      <c r="N11" s="19" t="s">
        <v>16</v>
      </c>
      <c r="O11" s="18" t="s">
        <v>47</v>
      </c>
      <c r="P11" s="20"/>
    </row>
    <row r="12" spans="2:18" s="31" customFormat="1" ht="9.6" x14ac:dyDescent="0.2">
      <c r="B12" s="22">
        <v>1</v>
      </c>
      <c r="C12" s="23" t="s">
        <v>17</v>
      </c>
      <c r="D12" s="24" t="s">
        <v>18</v>
      </c>
      <c r="E12" s="25" t="s">
        <v>19</v>
      </c>
      <c r="F12" s="26">
        <v>1</v>
      </c>
      <c r="G12" s="26">
        <v>1</v>
      </c>
      <c r="H12" s="18">
        <v>12</v>
      </c>
      <c r="I12" s="27">
        <v>6773</v>
      </c>
      <c r="J12" s="28">
        <f>I12*50%</f>
        <v>3386.5</v>
      </c>
      <c r="K12" s="28"/>
      <c r="L12" s="28">
        <f>I12*20%</f>
        <v>1354.6000000000001</v>
      </c>
      <c r="M12" s="27">
        <f>I12+J12+K12+L12</f>
        <v>11514.1</v>
      </c>
      <c r="N12" s="28">
        <f>I12</f>
        <v>6773</v>
      </c>
      <c r="O12" s="29">
        <f t="shared" ref="O12:O17" si="0">M12*8+N12</f>
        <v>98885.8</v>
      </c>
      <c r="P12" s="30"/>
    </row>
    <row r="13" spans="2:18" s="31" customFormat="1" ht="9.6" x14ac:dyDescent="0.2">
      <c r="B13" s="22">
        <v>2</v>
      </c>
      <c r="C13" s="23" t="s">
        <v>17</v>
      </c>
      <c r="D13" s="32" t="s">
        <v>20</v>
      </c>
      <c r="E13" s="25" t="s">
        <v>21</v>
      </c>
      <c r="F13" s="26">
        <v>1</v>
      </c>
      <c r="G13" s="26">
        <v>1</v>
      </c>
      <c r="H13" s="18">
        <v>11</v>
      </c>
      <c r="I13" s="27">
        <v>6294</v>
      </c>
      <c r="J13" s="28">
        <f t="shared" ref="J13:J49" si="1">I13*50%</f>
        <v>3147</v>
      </c>
      <c r="K13" s="28"/>
      <c r="L13" s="28">
        <f>I13*30%</f>
        <v>1888.1999999999998</v>
      </c>
      <c r="M13" s="27">
        <f t="shared" ref="M13:M51" si="2">I13+J13+K13+L13</f>
        <v>11329.2</v>
      </c>
      <c r="N13" s="28">
        <f t="shared" ref="N13:N51" si="3">I13</f>
        <v>6294</v>
      </c>
      <c r="O13" s="28">
        <f t="shared" si="0"/>
        <v>96927.6</v>
      </c>
      <c r="P13" s="30"/>
    </row>
    <row r="14" spans="2:18" s="31" customFormat="1" ht="9.6" x14ac:dyDescent="0.2">
      <c r="B14" s="22">
        <v>4</v>
      </c>
      <c r="C14" s="23" t="s">
        <v>17</v>
      </c>
      <c r="D14" s="32" t="s">
        <v>20</v>
      </c>
      <c r="E14" s="25" t="s">
        <v>21</v>
      </c>
      <c r="F14" s="26">
        <v>1</v>
      </c>
      <c r="G14" s="26">
        <v>0</v>
      </c>
      <c r="H14" s="18">
        <v>11</v>
      </c>
      <c r="I14" s="27">
        <v>6294</v>
      </c>
      <c r="J14" s="28">
        <f t="shared" si="1"/>
        <v>3147</v>
      </c>
      <c r="K14" s="28"/>
      <c r="L14" s="28"/>
      <c r="M14" s="27">
        <f t="shared" si="2"/>
        <v>9441</v>
      </c>
      <c r="N14" s="28">
        <f t="shared" si="3"/>
        <v>6294</v>
      </c>
      <c r="O14" s="28">
        <f t="shared" si="0"/>
        <v>81822</v>
      </c>
      <c r="P14" s="30"/>
    </row>
    <row r="15" spans="2:18" s="31" customFormat="1" ht="9.6" x14ac:dyDescent="0.2">
      <c r="B15" s="22">
        <v>5</v>
      </c>
      <c r="C15" s="23" t="s">
        <v>17</v>
      </c>
      <c r="D15" s="32" t="s">
        <v>22</v>
      </c>
      <c r="E15" s="25">
        <v>9132</v>
      </c>
      <c r="F15" s="26">
        <v>0.5</v>
      </c>
      <c r="G15" s="26">
        <v>0.5</v>
      </c>
      <c r="H15" s="18">
        <v>1</v>
      </c>
      <c r="I15" s="27">
        <f>3911*F15</f>
        <v>1955.5</v>
      </c>
      <c r="J15" s="28"/>
      <c r="K15" s="28">
        <f>4000-I15</f>
        <v>2044.5</v>
      </c>
      <c r="L15" s="28"/>
      <c r="M15" s="27">
        <f t="shared" si="2"/>
        <v>4000</v>
      </c>
      <c r="N15" s="28">
        <f>I15</f>
        <v>1955.5</v>
      </c>
      <c r="O15" s="28">
        <f t="shared" si="0"/>
        <v>33955.5</v>
      </c>
      <c r="P15" s="30"/>
    </row>
    <row r="16" spans="2:18" s="31" customFormat="1" ht="9.6" x14ac:dyDescent="0.2">
      <c r="B16" s="22">
        <v>6</v>
      </c>
      <c r="C16" s="23" t="s">
        <v>17</v>
      </c>
      <c r="D16" s="32" t="s">
        <v>18</v>
      </c>
      <c r="E16" s="25" t="s">
        <v>19</v>
      </c>
      <c r="F16" s="26">
        <v>1</v>
      </c>
      <c r="G16" s="26">
        <v>1</v>
      </c>
      <c r="H16" s="18">
        <v>12</v>
      </c>
      <c r="I16" s="27">
        <v>6773</v>
      </c>
      <c r="J16" s="28">
        <f t="shared" si="1"/>
        <v>3386.5</v>
      </c>
      <c r="K16" s="28"/>
      <c r="L16" s="28"/>
      <c r="M16" s="27">
        <f t="shared" si="2"/>
        <v>10159.5</v>
      </c>
      <c r="N16" s="28">
        <f t="shared" si="3"/>
        <v>6773</v>
      </c>
      <c r="O16" s="28">
        <f t="shared" si="0"/>
        <v>88049</v>
      </c>
      <c r="P16" s="30"/>
    </row>
    <row r="17" spans="2:16" s="31" customFormat="1" ht="9.6" x14ac:dyDescent="0.2">
      <c r="B17" s="22">
        <v>7</v>
      </c>
      <c r="C17" s="23" t="s">
        <v>17</v>
      </c>
      <c r="D17" s="24" t="s">
        <v>20</v>
      </c>
      <c r="E17" s="25" t="s">
        <v>21</v>
      </c>
      <c r="F17" s="26">
        <v>1</v>
      </c>
      <c r="G17" s="26"/>
      <c r="H17" s="18">
        <v>11</v>
      </c>
      <c r="I17" s="27">
        <v>6294</v>
      </c>
      <c r="J17" s="28">
        <f t="shared" si="1"/>
        <v>3147</v>
      </c>
      <c r="K17" s="28"/>
      <c r="L17" s="28">
        <f>I17*30%</f>
        <v>1888.1999999999998</v>
      </c>
      <c r="M17" s="27">
        <f t="shared" si="2"/>
        <v>11329.2</v>
      </c>
      <c r="N17" s="28">
        <f t="shared" si="3"/>
        <v>6294</v>
      </c>
      <c r="O17" s="28">
        <f t="shared" si="0"/>
        <v>96927.6</v>
      </c>
      <c r="P17" s="30"/>
    </row>
    <row r="18" spans="2:16" s="31" customFormat="1" ht="9.6" x14ac:dyDescent="0.2">
      <c r="B18" s="22"/>
      <c r="C18" s="23"/>
      <c r="D18" s="24"/>
      <c r="E18" s="25"/>
      <c r="F18" s="54">
        <v>5.5</v>
      </c>
      <c r="G18" s="26"/>
      <c r="H18" s="18"/>
      <c r="I18" s="27"/>
      <c r="J18" s="28"/>
      <c r="K18" s="28"/>
      <c r="L18" s="28"/>
      <c r="M18" s="27"/>
      <c r="N18" s="28"/>
      <c r="O18" s="28"/>
      <c r="P18" s="30"/>
    </row>
    <row r="19" spans="2:16" s="31" customFormat="1" ht="9.6" x14ac:dyDescent="0.2">
      <c r="B19" s="22">
        <v>23</v>
      </c>
      <c r="C19" s="23" t="s">
        <v>23</v>
      </c>
      <c r="D19" s="24" t="s">
        <v>24</v>
      </c>
      <c r="E19" s="25" t="s">
        <v>21</v>
      </c>
      <c r="F19" s="26">
        <v>1</v>
      </c>
      <c r="G19" s="26">
        <v>0.25</v>
      </c>
      <c r="H19" s="18">
        <v>8</v>
      </c>
      <c r="I19" s="27">
        <f>5240*G19</f>
        <v>1310</v>
      </c>
      <c r="J19" s="28"/>
      <c r="K19" s="28">
        <f>2000-I19</f>
        <v>690</v>
      </c>
      <c r="L19" s="28"/>
      <c r="M19" s="27">
        <f>I19+J19+K19+L19</f>
        <v>2000</v>
      </c>
      <c r="N19" s="28">
        <f>I19</f>
        <v>1310</v>
      </c>
      <c r="O19" s="28">
        <f>M19*8+N19</f>
        <v>17310</v>
      </c>
      <c r="P19" s="30"/>
    </row>
    <row r="20" spans="2:16" s="31" customFormat="1" ht="9.6" x14ac:dyDescent="0.2">
      <c r="B20" s="22"/>
      <c r="C20" s="23"/>
      <c r="D20" s="24"/>
      <c r="E20" s="25"/>
      <c r="F20" s="26"/>
      <c r="G20" s="26"/>
      <c r="H20" s="18"/>
      <c r="I20" s="27"/>
      <c r="J20" s="28"/>
      <c r="K20" s="28"/>
      <c r="L20" s="28"/>
      <c r="M20" s="27"/>
      <c r="N20" s="28"/>
      <c r="O20" s="28"/>
      <c r="P20" s="30"/>
    </row>
    <row r="21" spans="2:16" s="31" customFormat="1" ht="9.6" x14ac:dyDescent="0.2">
      <c r="B21" s="22">
        <v>8</v>
      </c>
      <c r="C21" s="23" t="s">
        <v>25</v>
      </c>
      <c r="D21" s="32" t="s">
        <v>24</v>
      </c>
      <c r="E21" s="25" t="s">
        <v>21</v>
      </c>
      <c r="F21" s="54">
        <v>0.5</v>
      </c>
      <c r="G21" s="26">
        <v>0.25</v>
      </c>
      <c r="H21" s="18">
        <v>9</v>
      </c>
      <c r="I21" s="27">
        <f>5527*F21</f>
        <v>2763.5</v>
      </c>
      <c r="J21" s="28">
        <f t="shared" si="1"/>
        <v>1381.75</v>
      </c>
      <c r="K21" s="28"/>
      <c r="L21" s="28"/>
      <c r="M21" s="27">
        <f t="shared" si="2"/>
        <v>4145.25</v>
      </c>
      <c r="N21" s="28">
        <f t="shared" si="3"/>
        <v>2763.5</v>
      </c>
      <c r="O21" s="28">
        <f>M21*8+N21</f>
        <v>35925.5</v>
      </c>
      <c r="P21" s="30"/>
    </row>
    <row r="22" spans="2:16" s="31" customFormat="1" ht="9.6" x14ac:dyDescent="0.2">
      <c r="B22" s="22"/>
      <c r="C22" s="23"/>
      <c r="D22" s="32"/>
      <c r="E22" s="25"/>
      <c r="F22" s="54"/>
      <c r="G22" s="26"/>
      <c r="H22" s="18"/>
      <c r="I22" s="27"/>
      <c r="J22" s="28"/>
      <c r="K22" s="28"/>
      <c r="L22" s="28"/>
      <c r="M22" s="27"/>
      <c r="N22" s="28"/>
      <c r="O22" s="28"/>
      <c r="P22" s="30"/>
    </row>
    <row r="23" spans="2:16" s="31" customFormat="1" ht="9.6" x14ac:dyDescent="0.2">
      <c r="B23" s="22">
        <v>9</v>
      </c>
      <c r="C23" s="23" t="s">
        <v>26</v>
      </c>
      <c r="D23" s="32" t="s">
        <v>24</v>
      </c>
      <c r="E23" s="25" t="s">
        <v>21</v>
      </c>
      <c r="F23" s="26">
        <v>0.5</v>
      </c>
      <c r="G23" s="26"/>
      <c r="H23" s="18">
        <v>9</v>
      </c>
      <c r="I23" s="27">
        <f>5527*F23</f>
        <v>2763.5</v>
      </c>
      <c r="J23" s="28">
        <f t="shared" si="1"/>
        <v>1381.75</v>
      </c>
      <c r="K23" s="28"/>
      <c r="L23" s="28"/>
      <c r="M23" s="27">
        <f t="shared" si="2"/>
        <v>4145.25</v>
      </c>
      <c r="N23" s="28">
        <f t="shared" si="3"/>
        <v>2763.5</v>
      </c>
      <c r="O23" s="28">
        <f>M23*8+N23</f>
        <v>35925.5</v>
      </c>
      <c r="P23" s="30"/>
    </row>
    <row r="24" spans="2:16" s="31" customFormat="1" ht="9.6" x14ac:dyDescent="0.2">
      <c r="B24" s="22"/>
      <c r="C24" s="23"/>
      <c r="D24" s="32"/>
      <c r="E24" s="25"/>
      <c r="F24" s="26"/>
      <c r="G24" s="26"/>
      <c r="H24" s="18"/>
      <c r="I24" s="27"/>
      <c r="J24" s="28"/>
      <c r="K24" s="28"/>
      <c r="L24" s="28"/>
      <c r="M24" s="27"/>
      <c r="N24" s="28"/>
      <c r="O24" s="28"/>
      <c r="P24" s="30"/>
    </row>
    <row r="25" spans="2:16" s="31" customFormat="1" ht="9.6" x14ac:dyDescent="0.2">
      <c r="B25" s="22">
        <v>10</v>
      </c>
      <c r="C25" s="23" t="s">
        <v>27</v>
      </c>
      <c r="D25" s="32" t="s">
        <v>24</v>
      </c>
      <c r="E25" s="25" t="s">
        <v>21</v>
      </c>
      <c r="F25" s="26">
        <v>1</v>
      </c>
      <c r="G25" s="26">
        <v>0</v>
      </c>
      <c r="H25" s="18">
        <v>9</v>
      </c>
      <c r="I25" s="27">
        <v>5527</v>
      </c>
      <c r="J25" s="28">
        <f t="shared" si="1"/>
        <v>2763.5</v>
      </c>
      <c r="K25" s="28"/>
      <c r="L25" s="28"/>
      <c r="M25" s="27">
        <f t="shared" si="2"/>
        <v>8290.5</v>
      </c>
      <c r="N25" s="28">
        <f t="shared" si="3"/>
        <v>5527</v>
      </c>
      <c r="O25" s="28">
        <f>M25*8+N25</f>
        <v>71851</v>
      </c>
      <c r="P25" s="30"/>
    </row>
    <row r="26" spans="2:16" s="31" customFormat="1" ht="9.6" x14ac:dyDescent="0.2">
      <c r="B26" s="22"/>
      <c r="C26" s="23"/>
      <c r="D26" s="32"/>
      <c r="E26" s="25"/>
      <c r="F26" s="26"/>
      <c r="G26" s="26"/>
      <c r="H26" s="18"/>
      <c r="I26" s="27"/>
      <c r="J26" s="28"/>
      <c r="K26" s="28"/>
      <c r="L26" s="28"/>
      <c r="M26" s="27"/>
      <c r="N26" s="28"/>
      <c r="O26" s="28"/>
      <c r="P26" s="30"/>
    </row>
    <row r="27" spans="2:16" s="31" customFormat="1" ht="9.6" x14ac:dyDescent="0.2">
      <c r="B27" s="22">
        <v>11</v>
      </c>
      <c r="C27" s="23" t="s">
        <v>28</v>
      </c>
      <c r="D27" s="24" t="s">
        <v>20</v>
      </c>
      <c r="E27" s="25" t="s">
        <v>21</v>
      </c>
      <c r="F27" s="26">
        <v>1</v>
      </c>
      <c r="G27" s="26">
        <v>1</v>
      </c>
      <c r="H27" s="18">
        <v>11</v>
      </c>
      <c r="I27" s="27">
        <v>6294</v>
      </c>
      <c r="J27" s="28">
        <f t="shared" si="1"/>
        <v>3147</v>
      </c>
      <c r="K27" s="28"/>
      <c r="L27" s="28">
        <f>I27*10%</f>
        <v>629.40000000000009</v>
      </c>
      <c r="M27" s="27">
        <f t="shared" si="2"/>
        <v>10070.4</v>
      </c>
      <c r="N27" s="28">
        <f t="shared" si="3"/>
        <v>6294</v>
      </c>
      <c r="O27" s="28">
        <f>M27*8+N27</f>
        <v>86857.2</v>
      </c>
      <c r="P27" s="30"/>
    </row>
    <row r="28" spans="2:16" s="31" customFormat="1" ht="9.6" x14ac:dyDescent="0.2">
      <c r="B28" s="22"/>
      <c r="C28" s="23"/>
      <c r="D28" s="24"/>
      <c r="E28" s="25"/>
      <c r="F28" s="26"/>
      <c r="G28" s="26"/>
      <c r="H28" s="18"/>
      <c r="I28" s="27"/>
      <c r="J28" s="28"/>
      <c r="K28" s="28"/>
      <c r="L28" s="28"/>
      <c r="M28" s="27"/>
      <c r="N28" s="28"/>
      <c r="O28" s="28"/>
      <c r="P28" s="30"/>
    </row>
    <row r="29" spans="2:16" s="31" customFormat="1" ht="9.6" x14ac:dyDescent="0.2">
      <c r="B29" s="22">
        <v>12</v>
      </c>
      <c r="C29" s="23" t="s">
        <v>29</v>
      </c>
      <c r="D29" s="32" t="s">
        <v>18</v>
      </c>
      <c r="E29" s="25" t="s">
        <v>19</v>
      </c>
      <c r="F29" s="26">
        <v>1</v>
      </c>
      <c r="G29" s="26">
        <v>1</v>
      </c>
      <c r="H29" s="18">
        <v>12</v>
      </c>
      <c r="I29" s="27">
        <v>6773</v>
      </c>
      <c r="J29" s="28">
        <f t="shared" si="1"/>
        <v>3386.5</v>
      </c>
      <c r="K29" s="28"/>
      <c r="L29" s="28">
        <f>I29*30%</f>
        <v>2031.8999999999999</v>
      </c>
      <c r="M29" s="27">
        <f t="shared" si="2"/>
        <v>12191.4</v>
      </c>
      <c r="N29" s="28">
        <f t="shared" si="3"/>
        <v>6773</v>
      </c>
      <c r="O29" s="28">
        <f>M29*8+N29</f>
        <v>104304.2</v>
      </c>
      <c r="P29" s="30"/>
    </row>
    <row r="30" spans="2:16" s="31" customFormat="1" ht="9.6" x14ac:dyDescent="0.2">
      <c r="B30" s="22"/>
      <c r="C30" s="23"/>
      <c r="D30" s="32"/>
      <c r="E30" s="25"/>
      <c r="F30" s="26"/>
      <c r="G30" s="26"/>
      <c r="H30" s="18"/>
      <c r="I30" s="27"/>
      <c r="J30" s="28"/>
      <c r="K30" s="28"/>
      <c r="L30" s="28"/>
      <c r="M30" s="27"/>
      <c r="N30" s="28"/>
      <c r="O30" s="28"/>
      <c r="P30" s="30"/>
    </row>
    <row r="31" spans="2:16" s="31" customFormat="1" ht="9.6" x14ac:dyDescent="0.2">
      <c r="B31" s="22">
        <v>13</v>
      </c>
      <c r="C31" s="23" t="s">
        <v>30</v>
      </c>
      <c r="D31" s="24" t="s">
        <v>20</v>
      </c>
      <c r="E31" s="25" t="s">
        <v>21</v>
      </c>
      <c r="F31" s="26">
        <v>1</v>
      </c>
      <c r="G31" s="26">
        <v>1</v>
      </c>
      <c r="H31" s="18">
        <v>10</v>
      </c>
      <c r="I31" s="27">
        <v>5815</v>
      </c>
      <c r="J31" s="28">
        <f t="shared" si="1"/>
        <v>2907.5</v>
      </c>
      <c r="K31" s="28"/>
      <c r="L31" s="28">
        <f>I31*10%</f>
        <v>581.5</v>
      </c>
      <c r="M31" s="27">
        <f t="shared" si="2"/>
        <v>9304</v>
      </c>
      <c r="N31" s="28">
        <f t="shared" si="3"/>
        <v>5815</v>
      </c>
      <c r="O31" s="28">
        <f>M31*8+N31</f>
        <v>80247</v>
      </c>
      <c r="P31" s="30"/>
    </row>
    <row r="32" spans="2:16" s="31" customFormat="1" ht="9.6" x14ac:dyDescent="0.2">
      <c r="B32" s="22"/>
      <c r="C32" s="23"/>
      <c r="D32" s="24"/>
      <c r="E32" s="25"/>
      <c r="F32" s="26"/>
      <c r="G32" s="26"/>
      <c r="H32" s="18"/>
      <c r="I32" s="27"/>
      <c r="J32" s="28"/>
      <c r="K32" s="28"/>
      <c r="L32" s="28"/>
      <c r="M32" s="27"/>
      <c r="N32" s="28"/>
      <c r="O32" s="28"/>
      <c r="P32" s="30"/>
    </row>
    <row r="33" spans="2:16" s="31" customFormat="1" ht="9.6" x14ac:dyDescent="0.2">
      <c r="B33" s="22">
        <v>14</v>
      </c>
      <c r="C33" s="23" t="s">
        <v>31</v>
      </c>
      <c r="D33" s="24" t="s">
        <v>24</v>
      </c>
      <c r="E33" s="25" t="s">
        <v>21</v>
      </c>
      <c r="F33" s="26">
        <v>0.5</v>
      </c>
      <c r="G33" s="26">
        <v>0.5</v>
      </c>
      <c r="H33" s="18">
        <v>9</v>
      </c>
      <c r="I33" s="27">
        <f>5527*F33</f>
        <v>2763.5</v>
      </c>
      <c r="J33" s="28">
        <f t="shared" si="1"/>
        <v>1381.75</v>
      </c>
      <c r="K33" s="28"/>
      <c r="L33" s="28"/>
      <c r="M33" s="27">
        <f t="shared" si="2"/>
        <v>4145.25</v>
      </c>
      <c r="N33" s="28">
        <f t="shared" si="3"/>
        <v>2763.5</v>
      </c>
      <c r="O33" s="28">
        <f>M33*8+N33</f>
        <v>35925.5</v>
      </c>
      <c r="P33" s="30"/>
    </row>
    <row r="34" spans="2:16" s="31" customFormat="1" ht="9.6" x14ac:dyDescent="0.2">
      <c r="B34" s="22"/>
      <c r="C34" s="23"/>
      <c r="D34" s="24"/>
      <c r="E34" s="25"/>
      <c r="F34" s="26"/>
      <c r="G34" s="26"/>
      <c r="H34" s="18"/>
      <c r="I34" s="27"/>
      <c r="J34" s="28"/>
      <c r="K34" s="28"/>
      <c r="L34" s="28"/>
      <c r="M34" s="27"/>
      <c r="N34" s="28"/>
      <c r="O34" s="28"/>
      <c r="P34" s="30"/>
    </row>
    <row r="35" spans="2:16" s="31" customFormat="1" ht="9.6" x14ac:dyDescent="0.2">
      <c r="B35" s="22">
        <v>15</v>
      </c>
      <c r="C35" s="23" t="s">
        <v>32</v>
      </c>
      <c r="D35" s="24" t="s">
        <v>20</v>
      </c>
      <c r="E35" s="25" t="s">
        <v>21</v>
      </c>
      <c r="F35" s="26">
        <v>0.75</v>
      </c>
      <c r="G35" s="26">
        <v>0.75</v>
      </c>
      <c r="H35" s="18">
        <v>11</v>
      </c>
      <c r="I35" s="27">
        <f>6294*F35</f>
        <v>4720.5</v>
      </c>
      <c r="J35" s="28">
        <f t="shared" si="1"/>
        <v>2360.25</v>
      </c>
      <c r="K35" s="28"/>
      <c r="L35" s="28">
        <f>I35*30%</f>
        <v>1416.1499999999999</v>
      </c>
      <c r="M35" s="27">
        <f>I35+J35+K35+L35</f>
        <v>8496.9</v>
      </c>
      <c r="N35" s="28">
        <f t="shared" si="3"/>
        <v>4720.5</v>
      </c>
      <c r="O35" s="28">
        <f>M35*8+N35</f>
        <v>72695.7</v>
      </c>
      <c r="P35" s="30"/>
    </row>
    <row r="36" spans="2:16" s="31" customFormat="1" ht="9.6" x14ac:dyDescent="0.2">
      <c r="B36" s="22"/>
      <c r="C36" s="23"/>
      <c r="D36" s="24"/>
      <c r="E36" s="25"/>
      <c r="F36" s="26"/>
      <c r="G36" s="26"/>
      <c r="H36" s="18"/>
      <c r="I36" s="27"/>
      <c r="J36" s="28"/>
      <c r="K36" s="28"/>
      <c r="L36" s="28"/>
      <c r="M36" s="27"/>
      <c r="N36" s="28"/>
      <c r="O36" s="28"/>
      <c r="P36" s="30"/>
    </row>
    <row r="37" spans="2:16" s="31" customFormat="1" ht="9.6" x14ac:dyDescent="0.2">
      <c r="B37" s="22">
        <v>16</v>
      </c>
      <c r="C37" s="23" t="s">
        <v>33</v>
      </c>
      <c r="D37" s="24" t="s">
        <v>24</v>
      </c>
      <c r="E37" s="25" t="s">
        <v>34</v>
      </c>
      <c r="F37" s="26">
        <v>0.5</v>
      </c>
      <c r="G37" s="26">
        <v>0.5</v>
      </c>
      <c r="H37" s="18">
        <v>9</v>
      </c>
      <c r="I37" s="27">
        <f t="shared" ref="I37:I49" si="4">5527*F37</f>
        <v>2763.5</v>
      </c>
      <c r="J37" s="28"/>
      <c r="K37" s="28">
        <f>4000-I37</f>
        <v>1236.5</v>
      </c>
      <c r="L37" s="28"/>
      <c r="M37" s="27">
        <f>I37+J37+K37+L37</f>
        <v>4000</v>
      </c>
      <c r="N37" s="28">
        <f>I37</f>
        <v>2763.5</v>
      </c>
      <c r="O37" s="28">
        <f>M37*8+N37</f>
        <v>34763.5</v>
      </c>
      <c r="P37" s="30"/>
    </row>
    <row r="38" spans="2:16" s="31" customFormat="1" ht="9.6" x14ac:dyDescent="0.2">
      <c r="B38" s="22"/>
      <c r="C38" s="23"/>
      <c r="D38" s="24"/>
      <c r="E38" s="25"/>
      <c r="F38" s="26"/>
      <c r="G38" s="26"/>
      <c r="H38" s="18"/>
      <c r="I38" s="27"/>
      <c r="J38" s="28"/>
      <c r="K38" s="28"/>
      <c r="L38" s="28"/>
      <c r="M38" s="27"/>
      <c r="N38" s="28"/>
      <c r="O38" s="28"/>
      <c r="P38" s="30"/>
    </row>
    <row r="39" spans="2:16" s="31" customFormat="1" ht="9.6" x14ac:dyDescent="0.2">
      <c r="B39" s="22">
        <v>17</v>
      </c>
      <c r="C39" s="23" t="s">
        <v>35</v>
      </c>
      <c r="D39" s="24" t="s">
        <v>24</v>
      </c>
      <c r="E39" s="25" t="s">
        <v>21</v>
      </c>
      <c r="F39" s="26">
        <v>0.5</v>
      </c>
      <c r="G39" s="26">
        <v>0.5</v>
      </c>
      <c r="H39" s="18">
        <v>9</v>
      </c>
      <c r="I39" s="27">
        <f t="shared" si="4"/>
        <v>2763.5</v>
      </c>
      <c r="J39" s="28">
        <f>I39*50%</f>
        <v>1381.75</v>
      </c>
      <c r="K39" s="28"/>
      <c r="L39" s="28">
        <f>I39*30%</f>
        <v>829.05</v>
      </c>
      <c r="M39" s="27">
        <f>I39+J39+K39+L39</f>
        <v>4974.3</v>
      </c>
      <c r="N39" s="28">
        <f>I39</f>
        <v>2763.5</v>
      </c>
      <c r="O39" s="28">
        <f>M39*8+N39</f>
        <v>42557.9</v>
      </c>
      <c r="P39" s="30"/>
    </row>
    <row r="40" spans="2:16" s="31" customFormat="1" ht="9.6" x14ac:dyDescent="0.2">
      <c r="B40" s="22"/>
      <c r="C40" s="23"/>
      <c r="D40" s="24"/>
      <c r="E40" s="25"/>
      <c r="F40" s="26"/>
      <c r="G40" s="26"/>
      <c r="H40" s="18"/>
      <c r="I40" s="27"/>
      <c r="J40" s="28"/>
      <c r="K40" s="28"/>
      <c r="L40" s="28"/>
      <c r="M40" s="27"/>
      <c r="N40" s="28"/>
      <c r="O40" s="28"/>
      <c r="P40" s="30"/>
    </row>
    <row r="41" spans="2:16" s="31" customFormat="1" ht="9.6" x14ac:dyDescent="0.2">
      <c r="B41" s="22">
        <v>18</v>
      </c>
      <c r="C41" s="33" t="s">
        <v>36</v>
      </c>
      <c r="D41" s="24" t="s">
        <v>24</v>
      </c>
      <c r="E41" s="25" t="s">
        <v>21</v>
      </c>
      <c r="F41" s="26">
        <v>0.5</v>
      </c>
      <c r="G41" s="26"/>
      <c r="H41" s="18">
        <v>9</v>
      </c>
      <c r="I41" s="27">
        <f t="shared" si="4"/>
        <v>2763.5</v>
      </c>
      <c r="J41" s="28">
        <f t="shared" si="1"/>
        <v>1381.75</v>
      </c>
      <c r="K41" s="28"/>
      <c r="L41" s="28"/>
      <c r="M41" s="27">
        <f t="shared" si="2"/>
        <v>4145.25</v>
      </c>
      <c r="N41" s="28">
        <f t="shared" si="3"/>
        <v>2763.5</v>
      </c>
      <c r="O41" s="28">
        <f>M41*8+N41</f>
        <v>35925.5</v>
      </c>
      <c r="P41" s="30"/>
    </row>
    <row r="42" spans="2:16" s="31" customFormat="1" ht="9.6" x14ac:dyDescent="0.2">
      <c r="B42" s="22"/>
      <c r="C42" s="55"/>
      <c r="D42" s="24"/>
      <c r="E42" s="25"/>
      <c r="F42" s="26"/>
      <c r="G42" s="26"/>
      <c r="H42" s="18"/>
      <c r="I42" s="27"/>
      <c r="J42" s="28"/>
      <c r="K42" s="28"/>
      <c r="L42" s="28"/>
      <c r="M42" s="27"/>
      <c r="N42" s="28"/>
      <c r="O42" s="28"/>
      <c r="P42" s="30"/>
    </row>
    <row r="43" spans="2:16" s="31" customFormat="1" ht="9.6" x14ac:dyDescent="0.2">
      <c r="B43" s="22">
        <v>19</v>
      </c>
      <c r="C43" s="34" t="s">
        <v>37</v>
      </c>
      <c r="D43" s="24" t="s">
        <v>24</v>
      </c>
      <c r="E43" s="25" t="s">
        <v>21</v>
      </c>
      <c r="F43" s="26">
        <v>0.5</v>
      </c>
      <c r="G43" s="26">
        <v>0.25</v>
      </c>
      <c r="H43" s="18">
        <v>9</v>
      </c>
      <c r="I43" s="27">
        <f t="shared" si="4"/>
        <v>2763.5</v>
      </c>
      <c r="J43" s="28">
        <f>I43*50%</f>
        <v>1381.75</v>
      </c>
      <c r="K43" s="28"/>
      <c r="L43" s="28"/>
      <c r="M43" s="27">
        <f>I43+J43+K43+L43</f>
        <v>4145.25</v>
      </c>
      <c r="N43" s="28">
        <f>I43</f>
        <v>2763.5</v>
      </c>
      <c r="O43" s="28">
        <f>M43*8+N43</f>
        <v>35925.5</v>
      </c>
      <c r="P43" s="30"/>
    </row>
    <row r="44" spans="2:16" s="31" customFormat="1" ht="9.6" x14ac:dyDescent="0.2">
      <c r="B44" s="22"/>
      <c r="C44" s="34"/>
      <c r="D44" s="24"/>
      <c r="E44" s="25"/>
      <c r="F44" s="26"/>
      <c r="G44" s="26"/>
      <c r="H44" s="18"/>
      <c r="I44" s="27"/>
      <c r="J44" s="28"/>
      <c r="K44" s="28"/>
      <c r="L44" s="28"/>
      <c r="M44" s="27"/>
      <c r="N44" s="28"/>
      <c r="O44" s="28"/>
      <c r="P44" s="30"/>
    </row>
    <row r="45" spans="2:16" s="31" customFormat="1" ht="9.6" x14ac:dyDescent="0.2">
      <c r="B45" s="22">
        <v>20</v>
      </c>
      <c r="C45" s="23" t="s">
        <v>38</v>
      </c>
      <c r="D45" s="24" t="s">
        <v>24</v>
      </c>
      <c r="E45" s="25" t="s">
        <v>21</v>
      </c>
      <c r="F45" s="26">
        <v>0.5</v>
      </c>
      <c r="G45" s="26">
        <v>0.5</v>
      </c>
      <c r="H45" s="18">
        <v>9</v>
      </c>
      <c r="I45" s="27">
        <f t="shared" si="4"/>
        <v>2763.5</v>
      </c>
      <c r="J45" s="28">
        <f t="shared" si="1"/>
        <v>1381.75</v>
      </c>
      <c r="K45" s="28"/>
      <c r="L45" s="28"/>
      <c r="M45" s="27">
        <f t="shared" si="2"/>
        <v>4145.25</v>
      </c>
      <c r="N45" s="28">
        <f t="shared" si="3"/>
        <v>2763.5</v>
      </c>
      <c r="O45" s="28">
        <f>M45*8+N45</f>
        <v>35925.5</v>
      </c>
      <c r="P45" s="30"/>
    </row>
    <row r="46" spans="2:16" s="31" customFormat="1" ht="9.6" x14ac:dyDescent="0.2">
      <c r="B46" s="22"/>
      <c r="C46" s="23"/>
      <c r="D46" s="24"/>
      <c r="E46" s="25"/>
      <c r="F46" s="26"/>
      <c r="G46" s="26"/>
      <c r="H46" s="18"/>
      <c r="I46" s="27"/>
      <c r="J46" s="28"/>
      <c r="K46" s="28"/>
      <c r="L46" s="28"/>
      <c r="M46" s="27"/>
      <c r="N46" s="28"/>
      <c r="O46" s="28"/>
      <c r="P46" s="30"/>
    </row>
    <row r="47" spans="2:16" s="31" customFormat="1" ht="9.6" x14ac:dyDescent="0.2">
      <c r="B47" s="22">
        <v>21</v>
      </c>
      <c r="C47" s="23" t="s">
        <v>39</v>
      </c>
      <c r="D47" s="24" t="s">
        <v>24</v>
      </c>
      <c r="E47" s="25" t="s">
        <v>21</v>
      </c>
      <c r="F47" s="26">
        <v>0.5</v>
      </c>
      <c r="G47" s="26">
        <v>0</v>
      </c>
      <c r="H47" s="18">
        <v>9</v>
      </c>
      <c r="I47" s="27">
        <f>5527*F47</f>
        <v>2763.5</v>
      </c>
      <c r="J47" s="28">
        <f t="shared" si="1"/>
        <v>1381.75</v>
      </c>
      <c r="K47" s="28"/>
      <c r="L47" s="28"/>
      <c r="M47" s="27">
        <f t="shared" si="2"/>
        <v>4145.25</v>
      </c>
      <c r="N47" s="28">
        <f t="shared" si="3"/>
        <v>2763.5</v>
      </c>
      <c r="O47" s="28">
        <f>M47*8+N47</f>
        <v>35925.5</v>
      </c>
      <c r="P47" s="30"/>
    </row>
    <row r="48" spans="2:16" s="31" customFormat="1" ht="9.6" x14ac:dyDescent="0.2">
      <c r="B48" s="22"/>
      <c r="C48" s="23"/>
      <c r="D48" s="24"/>
      <c r="E48" s="25"/>
      <c r="F48" s="26"/>
      <c r="G48" s="26"/>
      <c r="H48" s="18"/>
      <c r="I48" s="27"/>
      <c r="J48" s="28"/>
      <c r="K48" s="28"/>
      <c r="L48" s="28"/>
      <c r="M48" s="27"/>
      <c r="N48" s="28"/>
      <c r="O48" s="28"/>
      <c r="P48" s="30"/>
    </row>
    <row r="49" spans="2:16" s="31" customFormat="1" ht="9.6" x14ac:dyDescent="0.2">
      <c r="B49" s="22">
        <v>22</v>
      </c>
      <c r="C49" s="23" t="s">
        <v>40</v>
      </c>
      <c r="D49" s="24" t="s">
        <v>24</v>
      </c>
      <c r="E49" s="25" t="s">
        <v>21</v>
      </c>
      <c r="F49" s="26">
        <v>0.5</v>
      </c>
      <c r="G49" s="26">
        <v>0.5</v>
      </c>
      <c r="H49" s="18">
        <v>9</v>
      </c>
      <c r="I49" s="27">
        <f t="shared" si="4"/>
        <v>2763.5</v>
      </c>
      <c r="J49" s="28">
        <f t="shared" si="1"/>
        <v>1381.75</v>
      </c>
      <c r="K49" s="28"/>
      <c r="L49" s="28">
        <f>I49*20%</f>
        <v>552.70000000000005</v>
      </c>
      <c r="M49" s="27">
        <f t="shared" si="2"/>
        <v>4697.95</v>
      </c>
      <c r="N49" s="28">
        <f t="shared" si="3"/>
        <v>2763.5</v>
      </c>
      <c r="O49" s="28">
        <f>M49*8+N49</f>
        <v>40347.1</v>
      </c>
      <c r="P49" s="30"/>
    </row>
    <row r="50" spans="2:16" s="31" customFormat="1" ht="9.6" x14ac:dyDescent="0.2">
      <c r="B50" s="22"/>
      <c r="C50" s="23"/>
      <c r="D50" s="24"/>
      <c r="E50" s="25"/>
      <c r="F50" s="26"/>
      <c r="G50" s="26"/>
      <c r="H50" s="18"/>
      <c r="I50" s="27"/>
      <c r="J50" s="28"/>
      <c r="K50" s="28"/>
      <c r="L50" s="28"/>
      <c r="M50" s="27"/>
      <c r="N50" s="28"/>
      <c r="O50" s="28"/>
      <c r="P50" s="30"/>
    </row>
    <row r="51" spans="2:16" s="31" customFormat="1" ht="9.6" x14ac:dyDescent="0.2">
      <c r="B51" s="22">
        <v>23</v>
      </c>
      <c r="C51" s="23" t="s">
        <v>41</v>
      </c>
      <c r="D51" s="24" t="s">
        <v>24</v>
      </c>
      <c r="E51" s="25" t="s">
        <v>21</v>
      </c>
      <c r="F51" s="26">
        <v>0.5</v>
      </c>
      <c r="G51" s="26">
        <v>0.25</v>
      </c>
      <c r="H51" s="18">
        <v>8</v>
      </c>
      <c r="I51" s="27">
        <f>5240*G51</f>
        <v>1310</v>
      </c>
      <c r="J51" s="28"/>
      <c r="K51" s="28">
        <f>2000-I51</f>
        <v>690</v>
      </c>
      <c r="L51" s="28"/>
      <c r="M51" s="27">
        <f t="shared" si="2"/>
        <v>2000</v>
      </c>
      <c r="N51" s="28">
        <f t="shared" si="3"/>
        <v>1310</v>
      </c>
      <c r="O51" s="28">
        <f>M51*8+N51</f>
        <v>17310</v>
      </c>
      <c r="P51" s="30"/>
    </row>
    <row r="52" spans="2:16" s="31" customFormat="1" ht="9.6" x14ac:dyDescent="0.2">
      <c r="B52" s="22"/>
      <c r="C52" s="23"/>
      <c r="D52" s="24"/>
      <c r="E52" s="25"/>
      <c r="F52" s="26"/>
      <c r="G52" s="26"/>
      <c r="H52" s="18"/>
      <c r="I52" s="27"/>
      <c r="J52" s="28"/>
      <c r="K52" s="28"/>
      <c r="L52" s="28"/>
      <c r="M52" s="27"/>
      <c r="N52" s="28"/>
      <c r="O52" s="28"/>
      <c r="P52" s="30"/>
    </row>
    <row r="53" spans="2:16" s="31" customFormat="1" ht="9.6" x14ac:dyDescent="0.2">
      <c r="B53" s="22"/>
      <c r="C53" s="23" t="s">
        <v>45</v>
      </c>
      <c r="D53" s="24" t="s">
        <v>46</v>
      </c>
      <c r="E53" s="25"/>
      <c r="F53" s="26">
        <v>1</v>
      </c>
      <c r="G53" s="26"/>
      <c r="H53" s="18">
        <v>11</v>
      </c>
      <c r="I53" s="27">
        <v>6294</v>
      </c>
      <c r="J53" s="28">
        <v>3147</v>
      </c>
      <c r="K53" s="28"/>
      <c r="L53" s="28">
        <v>1888.2</v>
      </c>
      <c r="M53" s="27">
        <v>11329.2</v>
      </c>
      <c r="N53" s="28">
        <v>6294</v>
      </c>
      <c r="O53" s="28">
        <f>SUM(M53*8+N53)</f>
        <v>96927.6</v>
      </c>
      <c r="P53" s="30"/>
    </row>
    <row r="54" spans="2:16" s="31" customFormat="1" ht="9.6" x14ac:dyDescent="0.2">
      <c r="B54" s="22"/>
      <c r="C54" s="23"/>
      <c r="D54" s="24"/>
      <c r="E54" s="25"/>
      <c r="F54" s="26">
        <v>1</v>
      </c>
      <c r="G54" s="26"/>
      <c r="H54" s="18">
        <v>11</v>
      </c>
      <c r="I54" s="27">
        <v>6294</v>
      </c>
      <c r="J54" s="28">
        <v>3147</v>
      </c>
      <c r="K54" s="28"/>
      <c r="L54" s="28">
        <v>1888.2</v>
      </c>
      <c r="M54" s="27">
        <v>11329.2</v>
      </c>
      <c r="N54" s="28">
        <v>6294</v>
      </c>
      <c r="O54" s="28">
        <f>SUM(M54*8+N54)</f>
        <v>96927.6</v>
      </c>
      <c r="P54" s="30"/>
    </row>
    <row r="55" spans="2:16" ht="12.9" customHeight="1" x14ac:dyDescent="0.3">
      <c r="B55" s="35"/>
      <c r="C55" s="35"/>
      <c r="D55" s="35" t="s">
        <v>42</v>
      </c>
      <c r="E55" s="36"/>
      <c r="F55" s="36">
        <f>SUM(F12:F54)</f>
        <v>24.25</v>
      </c>
      <c r="G55" s="36">
        <f>SUM(G12:G54)</f>
        <v>10.75</v>
      </c>
      <c r="H55" s="37"/>
      <c r="I55" s="38">
        <f t="shared" ref="I55:O55" si="5">SUM(I12:I54)</f>
        <v>106356</v>
      </c>
      <c r="J55" s="38">
        <f t="shared" si="5"/>
        <v>49508.5</v>
      </c>
      <c r="K55" s="38">
        <f t="shared" si="5"/>
        <v>4661</v>
      </c>
      <c r="L55" s="38">
        <f t="shared" si="5"/>
        <v>14948.1</v>
      </c>
      <c r="M55" s="39">
        <f t="shared" si="5"/>
        <v>175473.60000000003</v>
      </c>
      <c r="N55" s="38">
        <f t="shared" si="5"/>
        <v>106356</v>
      </c>
      <c r="O55" s="38">
        <f t="shared" si="5"/>
        <v>1510144.8</v>
      </c>
      <c r="P55" s="30"/>
    </row>
    <row r="56" spans="2:16" ht="9.75" customHeight="1" x14ac:dyDescent="0.3">
      <c r="B56" s="40"/>
      <c r="C56" s="40"/>
      <c r="D56" s="41"/>
      <c r="E56" s="41"/>
      <c r="F56" s="42"/>
      <c r="G56" s="42"/>
      <c r="H56" s="40"/>
      <c r="I56" s="43"/>
      <c r="J56" s="40"/>
      <c r="K56" s="40"/>
      <c r="L56" s="40"/>
      <c r="M56" s="40"/>
      <c r="N56" s="40"/>
      <c r="O56" s="44"/>
      <c r="P56" s="45"/>
    </row>
    <row r="57" spans="2:16" ht="16.5" customHeight="1" x14ac:dyDescent="0.3">
      <c r="B57" s="56"/>
      <c r="C57" s="56"/>
      <c r="D57" s="56"/>
      <c r="E57" s="56"/>
      <c r="F57" s="56"/>
      <c r="G57" s="56"/>
      <c r="H57" s="56"/>
      <c r="I57" s="56"/>
      <c r="J57" s="44"/>
      <c r="K57" s="57"/>
      <c r="L57" s="57"/>
      <c r="M57" s="57"/>
      <c r="N57" s="57"/>
      <c r="O57" s="57"/>
      <c r="P57" s="47"/>
    </row>
    <row r="58" spans="2:16" ht="16.5" customHeight="1" x14ac:dyDescent="0.3">
      <c r="B58" s="46" t="s">
        <v>43</v>
      </c>
      <c r="C58" s="46"/>
      <c r="D58" s="46"/>
      <c r="E58" s="46"/>
      <c r="F58" s="48"/>
      <c r="G58" s="48"/>
      <c r="H58" s="46"/>
      <c r="I58" s="46"/>
      <c r="J58" s="44"/>
      <c r="K58" s="57"/>
      <c r="L58" s="57"/>
      <c r="M58" s="57"/>
      <c r="N58" s="57"/>
      <c r="O58" s="57"/>
      <c r="P58" s="1"/>
    </row>
    <row r="59" spans="2:16" ht="16.5" customHeight="1" x14ac:dyDescent="0.3">
      <c r="B59" s="46"/>
      <c r="C59" s="46"/>
      <c r="D59" s="46" t="s">
        <v>51</v>
      </c>
      <c r="E59" s="46"/>
      <c r="F59" s="48"/>
      <c r="G59" s="48"/>
      <c r="H59" s="46"/>
      <c r="I59" s="49"/>
      <c r="J59" s="48" t="s">
        <v>52</v>
      </c>
      <c r="K59" s="44"/>
      <c r="L59" s="44"/>
      <c r="M59" s="44"/>
      <c r="N59" s="44"/>
      <c r="O59" s="44"/>
      <c r="P59" s="1"/>
    </row>
    <row r="60" spans="2:16" ht="16.5" customHeight="1" x14ac:dyDescent="0.3">
      <c r="B60" s="57"/>
      <c r="C60" s="57"/>
      <c r="D60" s="57"/>
      <c r="E60" s="57"/>
      <c r="F60" s="57"/>
      <c r="G60" s="57"/>
      <c r="H60" s="57"/>
      <c r="I60" s="44"/>
      <c r="J60" s="44"/>
      <c r="K60" s="57"/>
      <c r="L60" s="57"/>
      <c r="M60" s="57"/>
      <c r="N60" s="57"/>
      <c r="O60" s="57"/>
      <c r="P60" s="1"/>
    </row>
    <row r="61" spans="2:16" ht="16.5" customHeight="1" x14ac:dyDescent="0.3">
      <c r="B61" s="46" t="s">
        <v>43</v>
      </c>
      <c r="C61" s="46"/>
      <c r="D61" s="46"/>
      <c r="E61" s="46"/>
      <c r="F61" s="48"/>
      <c r="G61" s="48"/>
      <c r="H61" s="46"/>
      <c r="I61" s="46"/>
      <c r="J61" s="44"/>
      <c r="K61" s="57"/>
      <c r="L61" s="57"/>
      <c r="M61" s="57"/>
      <c r="N61" s="57"/>
      <c r="O61" s="57"/>
      <c r="P61" s="1"/>
    </row>
    <row r="62" spans="2:16" ht="16.5" customHeight="1" x14ac:dyDescent="0.3">
      <c r="B62" s="56"/>
      <c r="C62" s="56"/>
      <c r="D62" s="56"/>
      <c r="E62" s="56"/>
      <c r="F62" s="56"/>
      <c r="G62" s="56"/>
      <c r="H62" s="56"/>
      <c r="I62" s="56"/>
      <c r="J62" s="44"/>
      <c r="K62" s="44"/>
      <c r="L62" s="44"/>
      <c r="M62" s="44"/>
      <c r="N62" s="44"/>
      <c r="O62" s="44"/>
      <c r="P62" s="1"/>
    </row>
    <row r="63" spans="2:16" ht="16.5" customHeight="1" x14ac:dyDescent="0.3">
      <c r="B63" s="56" t="s">
        <v>44</v>
      </c>
      <c r="C63" s="56"/>
      <c r="D63" s="56"/>
      <c r="E63" s="56"/>
      <c r="F63" s="56"/>
      <c r="G63" s="56"/>
      <c r="H63" s="56"/>
      <c r="I63" s="56"/>
      <c r="J63" s="44"/>
      <c r="K63" s="44"/>
      <c r="L63" s="44"/>
      <c r="M63" s="44"/>
      <c r="N63" s="44"/>
      <c r="O63" s="44"/>
      <c r="P63" s="1"/>
    </row>
    <row r="64" spans="2:16" ht="16.5" customHeight="1" x14ac:dyDescent="0.3">
      <c r="B64" s="1"/>
      <c r="C64" s="1"/>
      <c r="D64" s="1"/>
      <c r="E64" s="1"/>
      <c r="F64" s="50"/>
      <c r="G64" s="50"/>
      <c r="H64" s="1"/>
      <c r="I64" s="1"/>
      <c r="J64" s="1"/>
      <c r="K64" s="1"/>
      <c r="L64" s="1"/>
      <c r="M64" s="1"/>
      <c r="N64" s="1"/>
      <c r="O64" s="1"/>
      <c r="P64" s="1"/>
    </row>
    <row r="65" spans="2:16" x14ac:dyDescent="0.3">
      <c r="B65" s="1"/>
      <c r="C65" s="1"/>
      <c r="D65" s="1"/>
      <c r="E65" s="1"/>
      <c r="F65" s="50"/>
      <c r="G65" s="50"/>
      <c r="H65" s="1"/>
      <c r="I65" s="1"/>
      <c r="J65" s="1"/>
      <c r="K65" s="1"/>
      <c r="L65" s="1"/>
      <c r="M65" s="1"/>
      <c r="N65" s="1"/>
      <c r="O65" s="1"/>
      <c r="P65" s="1"/>
    </row>
    <row r="66" spans="2:16" x14ac:dyDescent="0.3">
      <c r="B66" s="1"/>
      <c r="C66" s="1"/>
      <c r="D66" s="1"/>
      <c r="E66" s="1"/>
      <c r="F66" s="50"/>
      <c r="G66" s="50"/>
      <c r="H66" s="1"/>
      <c r="I66" s="1"/>
      <c r="J66" s="1"/>
      <c r="K66" s="1"/>
      <c r="L66" s="1"/>
      <c r="M66" s="1"/>
      <c r="N66" s="1"/>
      <c r="O66" s="1"/>
      <c r="P66" s="1"/>
    </row>
    <row r="67" spans="2:16" x14ac:dyDescent="0.3">
      <c r="B67" s="1"/>
      <c r="C67" s="1"/>
      <c r="D67" s="1"/>
      <c r="E67" s="1"/>
      <c r="F67" s="50"/>
      <c r="G67" s="50"/>
      <c r="H67" s="1"/>
      <c r="I67" s="1"/>
      <c r="J67" s="1"/>
      <c r="K67" s="1"/>
      <c r="L67" s="1"/>
      <c r="M67" s="1"/>
      <c r="N67" s="1"/>
      <c r="O67" s="1"/>
      <c r="P67" s="1"/>
    </row>
    <row r="68" spans="2:16" x14ac:dyDescent="0.3">
      <c r="B68" s="1"/>
      <c r="C68" s="1"/>
      <c r="D68" s="1"/>
      <c r="E68" s="1"/>
      <c r="F68" s="50"/>
      <c r="G68" s="50"/>
      <c r="H68" s="1"/>
      <c r="I68" s="1"/>
      <c r="J68" s="1"/>
      <c r="K68" s="1"/>
      <c r="L68" s="1"/>
      <c r="M68" s="1"/>
      <c r="N68" s="1"/>
      <c r="O68" s="1"/>
      <c r="P68" s="1"/>
    </row>
    <row r="69" spans="2:16" x14ac:dyDescent="0.3">
      <c r="B69" s="1"/>
      <c r="C69" s="1"/>
      <c r="D69" s="1"/>
      <c r="E69" s="1"/>
      <c r="F69" s="50"/>
      <c r="G69" s="50"/>
      <c r="H69" s="1"/>
      <c r="I69" s="1"/>
      <c r="J69" s="1"/>
      <c r="K69" s="1"/>
      <c r="L69" s="1"/>
      <c r="M69" s="1"/>
      <c r="N69" s="1"/>
      <c r="O69" s="1"/>
      <c r="P69" s="1"/>
    </row>
    <row r="70" spans="2:16" x14ac:dyDescent="0.3">
      <c r="B70" s="1"/>
      <c r="C70" s="51"/>
      <c r="D70" s="1"/>
      <c r="E70" s="1"/>
      <c r="F70" s="50"/>
      <c r="G70" s="50"/>
      <c r="H70" s="1"/>
      <c r="I70" s="1"/>
      <c r="J70" s="1"/>
      <c r="K70" s="1"/>
      <c r="L70" s="1"/>
      <c r="M70" s="1"/>
      <c r="N70" s="1"/>
      <c r="O70" s="1"/>
      <c r="P70" s="1"/>
    </row>
    <row r="71" spans="2:16" x14ac:dyDescent="0.3">
      <c r="B71" s="1"/>
      <c r="C71" s="1"/>
      <c r="D71" s="1"/>
      <c r="E71" s="1"/>
      <c r="F71" s="50"/>
      <c r="G71" s="50"/>
      <c r="H71" s="1"/>
      <c r="I71" s="1"/>
      <c r="J71" s="1"/>
      <c r="K71" s="1"/>
      <c r="L71" s="1"/>
      <c r="M71" s="1"/>
      <c r="N71" s="1"/>
      <c r="O71" s="1"/>
      <c r="P71" s="1"/>
    </row>
    <row r="72" spans="2:16" x14ac:dyDescent="0.3">
      <c r="B72" s="1"/>
      <c r="C72" s="1"/>
      <c r="D72" s="1"/>
      <c r="E72" s="1"/>
      <c r="F72" s="50"/>
      <c r="G72" s="50"/>
      <c r="H72" s="1"/>
      <c r="I72" s="1"/>
      <c r="J72" s="1"/>
      <c r="K72" s="1"/>
      <c r="L72" s="1"/>
      <c r="M72" s="1"/>
      <c r="N72" s="1"/>
      <c r="O72" s="1"/>
      <c r="P72" s="1"/>
    </row>
    <row r="73" spans="2:16" x14ac:dyDescent="0.3">
      <c r="B73" s="1"/>
      <c r="C73" s="1"/>
      <c r="D73" s="1"/>
      <c r="E73" s="1"/>
      <c r="F73" s="50"/>
      <c r="G73" s="50"/>
      <c r="H73" s="1"/>
      <c r="I73" s="1"/>
      <c r="J73" s="1"/>
      <c r="K73" s="1"/>
      <c r="L73" s="1"/>
      <c r="M73" s="1"/>
      <c r="N73" s="1"/>
      <c r="O73" s="1"/>
      <c r="P73" s="1"/>
    </row>
    <row r="74" spans="2:16" x14ac:dyDescent="0.3">
      <c r="B74" s="1"/>
      <c r="C74" s="1"/>
      <c r="D74" s="1"/>
      <c r="E74" s="1"/>
      <c r="F74" s="50"/>
      <c r="G74" s="50"/>
      <c r="H74" s="1"/>
      <c r="I74" s="1"/>
      <c r="J74" s="1"/>
      <c r="K74" s="1"/>
      <c r="L74" s="1"/>
      <c r="M74" s="1"/>
      <c r="N74" s="1"/>
      <c r="O74" s="1"/>
      <c r="P74" s="1"/>
    </row>
    <row r="75" spans="2:16" x14ac:dyDescent="0.3">
      <c r="B75" s="1"/>
      <c r="C75" s="1"/>
      <c r="D75" s="1"/>
      <c r="E75" s="1"/>
      <c r="F75" s="50"/>
      <c r="G75" s="50"/>
      <c r="H75" s="1"/>
      <c r="I75" s="1"/>
      <c r="J75" s="1"/>
      <c r="K75" s="1"/>
      <c r="L75" s="1"/>
      <c r="M75" s="1"/>
      <c r="N75" s="1"/>
      <c r="O75" s="1"/>
      <c r="P75" s="1"/>
    </row>
    <row r="76" spans="2:16" x14ac:dyDescent="0.3">
      <c r="B76" s="1"/>
      <c r="C76" s="1"/>
      <c r="D76" s="1"/>
      <c r="E76" s="1"/>
      <c r="F76" s="50"/>
      <c r="G76" s="50"/>
      <c r="H76" s="1"/>
      <c r="I76" s="1"/>
      <c r="J76" s="1"/>
      <c r="K76" s="1"/>
      <c r="L76" s="1"/>
      <c r="M76" s="1"/>
      <c r="N76" s="1"/>
      <c r="O76" s="1"/>
      <c r="P76" s="1"/>
    </row>
    <row r="77" spans="2:16" x14ac:dyDescent="0.3">
      <c r="B77" s="1"/>
      <c r="C77" s="1"/>
      <c r="D77" s="1"/>
      <c r="E77" s="1"/>
      <c r="F77" s="50"/>
      <c r="G77" s="50"/>
      <c r="H77" s="1"/>
      <c r="I77" s="1"/>
      <c r="J77" s="1"/>
      <c r="K77" s="1"/>
      <c r="L77" s="1"/>
      <c r="M77" s="1"/>
      <c r="N77" s="1"/>
      <c r="O77" s="1"/>
      <c r="P77" s="1"/>
    </row>
    <row r="78" spans="2:16" x14ac:dyDescent="0.3">
      <c r="B78" s="1"/>
      <c r="C78" s="1"/>
      <c r="D78" s="1"/>
      <c r="E78" s="1"/>
      <c r="F78" s="50"/>
      <c r="G78" s="50"/>
      <c r="H78" s="1"/>
      <c r="I78" s="1"/>
      <c r="J78" s="1"/>
      <c r="K78" s="1"/>
      <c r="L78" s="1"/>
      <c r="M78" s="1"/>
      <c r="N78" s="1"/>
      <c r="O78" s="1"/>
      <c r="P78" s="1"/>
    </row>
    <row r="79" spans="2:16" x14ac:dyDescent="0.3">
      <c r="B79" s="1"/>
      <c r="C79" s="1"/>
      <c r="D79" s="1"/>
      <c r="E79" s="1"/>
      <c r="F79" s="50"/>
      <c r="G79" s="50"/>
      <c r="H79" s="1"/>
      <c r="I79" s="1"/>
      <c r="J79" s="1"/>
      <c r="K79" s="1"/>
      <c r="L79" s="1"/>
      <c r="M79" s="1"/>
      <c r="N79" s="1"/>
      <c r="O79" s="1"/>
      <c r="P79" s="1"/>
    </row>
    <row r="80" spans="2:16" x14ac:dyDescent="0.3">
      <c r="B80" s="1"/>
      <c r="C80" s="1"/>
      <c r="D80" s="1"/>
      <c r="E80" s="1"/>
      <c r="F80" s="50"/>
      <c r="G80" s="50"/>
      <c r="H80" s="1"/>
      <c r="I80" s="1"/>
      <c r="J80" s="1"/>
      <c r="K80" s="1"/>
      <c r="L80" s="1"/>
      <c r="M80" s="1"/>
      <c r="N80" s="1"/>
      <c r="O80" s="1"/>
      <c r="P80" s="1"/>
    </row>
    <row r="81" spans="2:16" x14ac:dyDescent="0.3">
      <c r="B81" s="1"/>
      <c r="C81" s="1"/>
      <c r="D81" s="1"/>
      <c r="E81" s="1"/>
      <c r="F81" s="50"/>
      <c r="G81" s="50"/>
      <c r="H81" s="1"/>
      <c r="I81" s="1"/>
      <c r="J81" s="1"/>
      <c r="K81" s="1"/>
      <c r="L81" s="1"/>
      <c r="M81" s="1"/>
      <c r="N81" s="1"/>
      <c r="O81" s="1"/>
      <c r="P81" s="1"/>
    </row>
    <row r="82" spans="2:16" x14ac:dyDescent="0.3">
      <c r="B82" s="1"/>
      <c r="C82" s="1"/>
      <c r="D82" s="1"/>
      <c r="E82" s="1"/>
      <c r="F82" s="50"/>
      <c r="G82" s="50"/>
      <c r="H82" s="1"/>
      <c r="I82" s="1"/>
      <c r="J82" s="1"/>
      <c r="K82" s="1"/>
      <c r="L82" s="1"/>
      <c r="M82" s="1"/>
      <c r="N82" s="1"/>
      <c r="O82" s="1"/>
      <c r="P82" s="1"/>
    </row>
    <row r="83" spans="2:16" x14ac:dyDescent="0.3">
      <c r="B83" s="1"/>
      <c r="C83" s="1"/>
      <c r="D83" s="1"/>
      <c r="E83" s="1"/>
      <c r="F83" s="50"/>
      <c r="G83" s="50"/>
      <c r="H83" s="1"/>
      <c r="I83" s="1"/>
      <c r="J83" s="1"/>
      <c r="K83" s="1"/>
      <c r="L83" s="1"/>
      <c r="M83" s="1"/>
      <c r="N83" s="1"/>
      <c r="O83" s="1"/>
      <c r="P83" s="1"/>
    </row>
    <row r="84" spans="2:16" x14ac:dyDescent="0.3">
      <c r="B84" s="1"/>
      <c r="C84" s="1"/>
      <c r="D84" s="1"/>
      <c r="E84" s="1"/>
      <c r="F84" s="50"/>
      <c r="G84" s="50"/>
      <c r="H84" s="1"/>
      <c r="I84" s="1"/>
      <c r="J84" s="1"/>
      <c r="K84" s="1"/>
      <c r="L84" s="1"/>
      <c r="M84" s="1"/>
      <c r="N84" s="1"/>
      <c r="O84" s="1"/>
      <c r="P84" s="1"/>
    </row>
    <row r="85" spans="2:16" x14ac:dyDescent="0.3">
      <c r="B85" s="1"/>
      <c r="C85" s="1"/>
      <c r="D85" s="1"/>
      <c r="E85" s="1"/>
      <c r="F85" s="50"/>
      <c r="G85" s="50"/>
      <c r="H85" s="1"/>
      <c r="I85" s="1"/>
      <c r="J85" s="1"/>
      <c r="K85" s="1"/>
      <c r="L85" s="1"/>
      <c r="M85" s="1"/>
      <c r="N85" s="1"/>
      <c r="O85" s="1"/>
      <c r="P85" s="1"/>
    </row>
    <row r="86" spans="2:16" x14ac:dyDescent="0.3">
      <c r="B86" s="1"/>
      <c r="C86" s="1"/>
      <c r="D86" s="1"/>
      <c r="E86" s="1"/>
      <c r="F86" s="50"/>
      <c r="G86" s="50"/>
      <c r="H86" s="1"/>
      <c r="I86" s="1"/>
      <c r="J86" s="1"/>
      <c r="K86" s="1"/>
      <c r="L86" s="1"/>
      <c r="M86" s="1"/>
      <c r="N86" s="1"/>
      <c r="O86" s="1"/>
      <c r="P86" s="1"/>
    </row>
    <row r="87" spans="2:16" x14ac:dyDescent="0.3">
      <c r="B87" s="1"/>
      <c r="C87" s="1"/>
      <c r="D87" s="1"/>
      <c r="E87" s="1"/>
      <c r="F87" s="50"/>
      <c r="G87" s="50"/>
      <c r="H87" s="1"/>
      <c r="I87" s="1"/>
      <c r="J87" s="1"/>
      <c r="K87" s="1"/>
      <c r="L87" s="1"/>
      <c r="M87" s="1"/>
      <c r="N87" s="1"/>
      <c r="O87" s="1"/>
      <c r="P87" s="1"/>
    </row>
    <row r="88" spans="2:16" x14ac:dyDescent="0.3">
      <c r="B88" s="1"/>
      <c r="C88" s="1"/>
      <c r="D88" s="1"/>
      <c r="E88" s="1"/>
      <c r="F88" s="50"/>
      <c r="G88" s="50"/>
      <c r="H88" s="1"/>
      <c r="I88" s="1"/>
      <c r="J88" s="1"/>
      <c r="K88" s="1"/>
      <c r="L88" s="1"/>
      <c r="M88" s="1"/>
      <c r="N88" s="1"/>
      <c r="O88" s="1"/>
      <c r="P88" s="1"/>
    </row>
    <row r="89" spans="2:16" x14ac:dyDescent="0.3">
      <c r="B89" s="1"/>
      <c r="C89" s="1"/>
      <c r="D89" s="1"/>
      <c r="E89" s="1"/>
      <c r="F89" s="50"/>
      <c r="G89" s="50"/>
      <c r="H89" s="1"/>
      <c r="I89" s="1"/>
      <c r="J89" s="1"/>
      <c r="K89" s="1"/>
      <c r="L89" s="1"/>
      <c r="M89" s="1"/>
      <c r="N89" s="1"/>
      <c r="O89" s="1"/>
      <c r="P89" s="1"/>
    </row>
    <row r="90" spans="2:16" x14ac:dyDescent="0.3">
      <c r="B90" s="4"/>
      <c r="C90" s="4"/>
      <c r="D90" s="4"/>
      <c r="E90" s="4"/>
      <c r="F90" s="52"/>
      <c r="G90" s="52"/>
      <c r="H90" s="4"/>
      <c r="I90" s="4"/>
      <c r="J90" s="4"/>
      <c r="K90" s="4"/>
      <c r="L90" s="4"/>
      <c r="M90" s="4"/>
      <c r="N90" s="4"/>
      <c r="O90" s="4"/>
      <c r="P90" s="4"/>
    </row>
    <row r="91" spans="2:16" x14ac:dyDescent="0.3">
      <c r="B91" s="4"/>
      <c r="C91" s="4"/>
      <c r="D91" s="4"/>
      <c r="E91" s="4"/>
      <c r="F91" s="52"/>
      <c r="G91" s="52"/>
      <c r="H91" s="4"/>
      <c r="I91" s="4"/>
      <c r="J91" s="4"/>
      <c r="K91" s="4"/>
      <c r="L91" s="4"/>
      <c r="M91" s="4"/>
      <c r="N91" s="4"/>
      <c r="O91" s="4"/>
      <c r="P91" s="4"/>
    </row>
    <row r="92" spans="2:16" x14ac:dyDescent="0.3">
      <c r="B92" s="4"/>
      <c r="C92" s="4"/>
      <c r="D92" s="4"/>
      <c r="E92" s="4"/>
      <c r="F92" s="52"/>
      <c r="G92" s="52"/>
      <c r="H92" s="4"/>
      <c r="I92" s="4"/>
      <c r="J92" s="4"/>
      <c r="K92" s="4"/>
      <c r="L92" s="4"/>
      <c r="M92" s="4"/>
      <c r="N92" s="4"/>
      <c r="O92" s="4"/>
      <c r="P92" s="4"/>
    </row>
    <row r="93" spans="2:16" x14ac:dyDescent="0.3">
      <c r="B93" s="4"/>
      <c r="C93" s="4"/>
      <c r="D93" s="4"/>
      <c r="E93" s="4"/>
      <c r="F93" s="52"/>
      <c r="G93" s="52"/>
      <c r="H93" s="4"/>
      <c r="I93" s="4"/>
      <c r="J93" s="4"/>
      <c r="K93" s="4"/>
      <c r="L93" s="4"/>
      <c r="M93" s="4"/>
      <c r="N93" s="4"/>
      <c r="O93" s="4"/>
      <c r="P93" s="4"/>
    </row>
  </sheetData>
  <mergeCells count="20">
    <mergeCell ref="J6:O6"/>
    <mergeCell ref="L1:O1"/>
    <mergeCell ref="L2:M2"/>
    <mergeCell ref="L3:O3"/>
    <mergeCell ref="M4:N4"/>
    <mergeCell ref="K5:O5"/>
    <mergeCell ref="J7:O7"/>
    <mergeCell ref="B8:O8"/>
    <mergeCell ref="B9:F9"/>
    <mergeCell ref="O9:P9"/>
    <mergeCell ref="B10:L10"/>
    <mergeCell ref="O10:P10"/>
    <mergeCell ref="B62:I62"/>
    <mergeCell ref="B63:I63"/>
    <mergeCell ref="B57:I57"/>
    <mergeCell ref="K57:O57"/>
    <mergeCell ref="K58:O58"/>
    <mergeCell ref="B60:H60"/>
    <mergeCell ref="K60:O60"/>
    <mergeCell ref="K61:O6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Секретарь</cp:lastModifiedBy>
  <cp:lastPrinted>2025-04-14T12:15:37Z</cp:lastPrinted>
  <dcterms:created xsi:type="dcterms:W3CDTF">2015-06-05T18:19:34Z</dcterms:created>
  <dcterms:modified xsi:type="dcterms:W3CDTF">2025-04-14T12:19:06Z</dcterms:modified>
</cp:coreProperties>
</file>