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3 сесія РІШЕННЯ 15.04.2025\"/>
    </mc:Choice>
  </mc:AlternateContent>
  <xr:revisionPtr revIDLastSave="0" documentId="13_ncr:1_{2AA8313D-0D99-464E-909A-CDDB0A39A98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definedNames>
    <definedName name="_xlnm._FilterDatabase" localSheetId="0" hidden="1">Аркуш1!$A$11:$Q$68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4" i="1" l="1"/>
  <c r="P68" i="1"/>
  <c r="O68" i="1"/>
  <c r="N68" i="1"/>
  <c r="L68" i="1"/>
  <c r="M68" i="1"/>
  <c r="J68" i="1"/>
  <c r="G68" i="1" l="1"/>
  <c r="J66" i="1"/>
  <c r="J63" i="1"/>
  <c r="O63" i="1" s="1"/>
  <c r="O59" i="1"/>
  <c r="M59" i="1"/>
  <c r="N59" i="1" s="1"/>
  <c r="P59" i="1" s="1"/>
  <c r="J56" i="1"/>
  <c r="O56" i="1" s="1"/>
  <c r="J52" i="1"/>
  <c r="O52" i="1" s="1"/>
  <c r="J47" i="1"/>
  <c r="O47" i="1" s="1"/>
  <c r="J44" i="1"/>
  <c r="O44" i="1" s="1"/>
  <c r="J41" i="1"/>
  <c r="O41" i="1" s="1"/>
  <c r="M60" i="1"/>
  <c r="M62" i="1"/>
  <c r="N62" i="1"/>
  <c r="J38" i="1"/>
  <c r="O38" i="1" s="1"/>
  <c r="J35" i="1"/>
  <c r="O35" i="1" s="1"/>
  <c r="J32" i="1"/>
  <c r="M32" i="1" s="1"/>
  <c r="N32" i="1" s="1"/>
  <c r="J29" i="1"/>
  <c r="O29" i="1" s="1"/>
  <c r="O23" i="1"/>
  <c r="M23" i="1"/>
  <c r="N23" i="1" s="1"/>
  <c r="J23" i="1"/>
  <c r="J21" i="1"/>
  <c r="O21" i="1" s="1"/>
  <c r="J20" i="1"/>
  <c r="M20" i="1" s="1"/>
  <c r="J15" i="1"/>
  <c r="O15" i="1" s="1"/>
  <c r="J67" i="1"/>
  <c r="M67" i="1" s="1"/>
  <c r="J64" i="1"/>
  <c r="O64" i="1" s="1"/>
  <c r="J40" i="1"/>
  <c r="J39" i="1"/>
  <c r="O39" i="1" s="1"/>
  <c r="J65" i="1"/>
  <c r="L65" i="1" s="1"/>
  <c r="O62" i="1"/>
  <c r="J61" i="1"/>
  <c r="O61" i="1" s="1"/>
  <c r="O60" i="1"/>
  <c r="N60" i="1"/>
  <c r="O58" i="1"/>
  <c r="L58" i="1"/>
  <c r="J57" i="1"/>
  <c r="O57" i="1" s="1"/>
  <c r="J55" i="1"/>
  <c r="M55" i="1" s="1"/>
  <c r="J54" i="1"/>
  <c r="M54" i="1" s="1"/>
  <c r="J53" i="1"/>
  <c r="O53" i="1" s="1"/>
  <c r="J51" i="1"/>
  <c r="O51" i="1" s="1"/>
  <c r="J50" i="1"/>
  <c r="O50" i="1" s="1"/>
  <c r="J49" i="1"/>
  <c r="J48" i="1"/>
  <c r="O48" i="1" s="1"/>
  <c r="J46" i="1"/>
  <c r="M46" i="1" s="1"/>
  <c r="J45" i="1"/>
  <c r="O45" i="1" s="1"/>
  <c r="J43" i="1"/>
  <c r="O43" i="1" s="1"/>
  <c r="J42" i="1"/>
  <c r="M42" i="1" s="1"/>
  <c r="J37" i="1"/>
  <c r="O37" i="1" s="1"/>
  <c r="J36" i="1"/>
  <c r="O36" i="1" s="1"/>
  <c r="J34" i="1"/>
  <c r="J33" i="1"/>
  <c r="M33" i="1" s="1"/>
  <c r="N33" i="1" s="1"/>
  <c r="J31" i="1"/>
  <c r="O31" i="1" s="1"/>
  <c r="J30" i="1"/>
  <c r="O30" i="1" s="1"/>
  <c r="J28" i="1"/>
  <c r="O28" i="1" s="1"/>
  <c r="O27" i="1"/>
  <c r="L27" i="1"/>
  <c r="M27" i="1" s="1"/>
  <c r="N27" i="1" s="1"/>
  <c r="P27" i="1" s="1"/>
  <c r="J26" i="1"/>
  <c r="M26" i="1" s="1"/>
  <c r="N26" i="1" s="1"/>
  <c r="P26" i="1" s="1"/>
  <c r="J25" i="1"/>
  <c r="J24" i="1"/>
  <c r="O24" i="1" s="1"/>
  <c r="O22" i="1"/>
  <c r="L22" i="1"/>
  <c r="M22" i="1" s="1"/>
  <c r="N22" i="1" s="1"/>
  <c r="J19" i="1"/>
  <c r="M19" i="1" s="1"/>
  <c r="N19" i="1" s="1"/>
  <c r="J18" i="1"/>
  <c r="J17" i="1"/>
  <c r="J16" i="1"/>
  <c r="J14" i="1"/>
  <c r="M14" i="1" s="1"/>
  <c r="J13" i="1"/>
  <c r="M13" i="1" s="1"/>
  <c r="J12" i="1"/>
  <c r="O12" i="1" s="1"/>
  <c r="M48" i="1" l="1"/>
  <c r="M52" i="1"/>
  <c r="N52" i="1" s="1"/>
  <c r="P52" i="1" s="1"/>
  <c r="M65" i="1"/>
  <c r="P60" i="1"/>
  <c r="P62" i="1"/>
  <c r="P23" i="1"/>
  <c r="O32" i="1"/>
  <c r="P32" i="1" s="1"/>
  <c r="M64" i="1"/>
  <c r="M51" i="1"/>
  <c r="N51" i="1" s="1"/>
  <c r="P51" i="1" s="1"/>
  <c r="M44" i="1"/>
  <c r="N44" i="1"/>
  <c r="P44" i="1" s="1"/>
  <c r="M15" i="1"/>
  <c r="N15" i="1" s="1"/>
  <c r="P15" i="1" s="1"/>
  <c r="M63" i="1"/>
  <c r="M45" i="1"/>
  <c r="N45" i="1" s="1"/>
  <c r="P45" i="1" s="1"/>
  <c r="M56" i="1"/>
  <c r="N56" i="1" s="1"/>
  <c r="P56" i="1" s="1"/>
  <c r="M61" i="1"/>
  <c r="M29" i="1"/>
  <c r="N29" i="1" s="1"/>
  <c r="P29" i="1" s="1"/>
  <c r="M47" i="1"/>
  <c r="N47" i="1" s="1"/>
  <c r="P47" i="1" s="1"/>
  <c r="N20" i="1"/>
  <c r="M57" i="1"/>
  <c r="N57" i="1" s="1"/>
  <c r="P57" i="1" s="1"/>
  <c r="O20" i="1"/>
  <c r="M38" i="1"/>
  <c r="N38" i="1" s="1"/>
  <c r="P38" i="1" s="1"/>
  <c r="M41" i="1"/>
  <c r="N41" i="1" s="1"/>
  <c r="P41" i="1" s="1"/>
  <c r="O66" i="1"/>
  <c r="N63" i="1"/>
  <c r="P63" i="1" s="1"/>
  <c r="M35" i="1"/>
  <c r="N35" i="1" s="1"/>
  <c r="P35" i="1" s="1"/>
  <c r="N65" i="1"/>
  <c r="M66" i="1"/>
  <c r="N66" i="1" s="1"/>
  <c r="M53" i="1"/>
  <c r="N58" i="1"/>
  <c r="P58" i="1" s="1"/>
  <c r="P22" i="1"/>
  <c r="O67" i="1"/>
  <c r="N67" i="1"/>
  <c r="P67" i="1" s="1"/>
  <c r="N64" i="1"/>
  <c r="P64" i="1" s="1"/>
  <c r="M39" i="1"/>
  <c r="N39" i="1" s="1"/>
  <c r="P39" i="1" s="1"/>
  <c r="O40" i="1"/>
  <c r="L40" i="1"/>
  <c r="M40" i="1" s="1"/>
  <c r="N40" i="1" s="1"/>
  <c r="N48" i="1"/>
  <c r="P48" i="1" s="1"/>
  <c r="O13" i="1"/>
  <c r="O33" i="1"/>
  <c r="P33" i="1" s="1"/>
  <c r="K68" i="1"/>
  <c r="O19" i="1"/>
  <c r="P19" i="1" s="1"/>
  <c r="N13" i="1"/>
  <c r="O16" i="1"/>
  <c r="O65" i="1"/>
  <c r="M16" i="1"/>
  <c r="N16" i="1" s="1"/>
  <c r="N42" i="1"/>
  <c r="N54" i="1"/>
  <c r="P54" i="1" s="1"/>
  <c r="M24" i="1"/>
  <c r="N24" i="1" s="1"/>
  <c r="P24" i="1" s="1"/>
  <c r="M17" i="1"/>
  <c r="N17" i="1" s="1"/>
  <c r="P17" i="1" s="1"/>
  <c r="O42" i="1"/>
  <c r="M34" i="1"/>
  <c r="N34" i="1" s="1"/>
  <c r="M31" i="1"/>
  <c r="N31" i="1" s="1"/>
  <c r="P31" i="1" s="1"/>
  <c r="O49" i="1"/>
  <c r="M18" i="1"/>
  <c r="N18" i="1" s="1"/>
  <c r="P18" i="1" s="1"/>
  <c r="M25" i="1"/>
  <c r="N25" i="1" s="1"/>
  <c r="P25" i="1" s="1"/>
  <c r="O46" i="1"/>
  <c r="O55" i="1"/>
  <c r="L37" i="1"/>
  <c r="M37" i="1" s="1"/>
  <c r="N37" i="1" s="1"/>
  <c r="P37" i="1" s="1"/>
  <c r="M21" i="1"/>
  <c r="N21" i="1" s="1"/>
  <c r="P21" i="1" s="1"/>
  <c r="N14" i="1"/>
  <c r="N46" i="1"/>
  <c r="O14" i="1"/>
  <c r="O34" i="1"/>
  <c r="L43" i="1"/>
  <c r="M43" i="1" s="1"/>
  <c r="M28" i="1"/>
  <c r="N28" i="1" s="1"/>
  <c r="P28" i="1" s="1"/>
  <c r="N53" i="1"/>
  <c r="P53" i="1" s="1"/>
  <c r="M30" i="1"/>
  <c r="N30" i="1" s="1"/>
  <c r="P30" i="1" s="1"/>
  <c r="N61" i="1"/>
  <c r="P61" i="1" s="1"/>
  <c r="L49" i="1"/>
  <c r="M36" i="1"/>
  <c r="N36" i="1" s="1"/>
  <c r="P36" i="1" s="1"/>
  <c r="L50" i="1"/>
  <c r="N55" i="1"/>
  <c r="M12" i="1"/>
  <c r="N12" i="1" s="1"/>
  <c r="P12" i="1" s="1"/>
  <c r="P66" i="1" l="1"/>
  <c r="N43" i="1"/>
  <c r="P43" i="1" s="1"/>
  <c r="P55" i="1"/>
  <c r="P65" i="1"/>
  <c r="P46" i="1"/>
  <c r="M50" i="1"/>
  <c r="N50" i="1" s="1"/>
  <c r="P50" i="1" s="1"/>
  <c r="M49" i="1"/>
  <c r="N49" i="1" s="1"/>
  <c r="P49" i="1" s="1"/>
  <c r="P40" i="1"/>
  <c r="P20" i="1"/>
  <c r="P34" i="1"/>
  <c r="P42" i="1"/>
  <c r="P16" i="1"/>
  <c r="P14" i="1"/>
  <c r="P13" i="1"/>
</calcChain>
</file>

<file path=xl/sharedStrings.xml><?xml version="1.0" encoding="utf-8"?>
<sst xmlns="http://schemas.openxmlformats.org/spreadsheetml/2006/main" count="151" uniqueCount="65">
  <si>
    <t>Сума в гривнях:</t>
  </si>
  <si>
    <t xml:space="preserve">                                                    </t>
  </si>
  <si>
    <t xml:space="preserve">ШТАТНИЙ РОЗПИС   </t>
  </si>
  <si>
    <r>
      <t>Димерська селищна рада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2025  рік</t>
    </r>
  </si>
  <si>
    <t>"____"______________ 20___р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</si>
  <si>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</si>
  <si>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</si>
  <si>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</si>
  <si>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</si>
  <si>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</si>
  <si>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</si>
  <si>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</si>
  <si>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</si>
  <si>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</si>
  <si>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</si>
  <si>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</si>
  <si>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</si>
  <si>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</si>
  <si>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</si>
  <si>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</si>
  <si>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</si>
  <si>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</si>
  <si>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будинок культури</t>
  </si>
  <si>
    <t>худ.кер</t>
  </si>
  <si>
    <t>2455.2</t>
  </si>
  <si>
    <t>акомпоніатор</t>
  </si>
  <si>
    <t>2453.2</t>
  </si>
  <si>
    <t>1229.6</t>
  </si>
  <si>
    <t>прибиральник</t>
  </si>
  <si>
    <t>Катюжанка</t>
  </si>
  <si>
    <t>опалюв</t>
  </si>
  <si>
    <t>Гута-Катюжанська</t>
  </si>
  <si>
    <t>зав.клуб</t>
  </si>
  <si>
    <t>клуб</t>
  </si>
  <si>
    <t>Сухолуччя</t>
  </si>
  <si>
    <t>Глібівка</t>
  </si>
  <si>
    <t>ЗСУ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</si>
  <si>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</si>
  <si>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</si>
  <si>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</si>
  <si>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</si>
  <si>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</si>
  <si>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</si>
  <si>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</si>
  <si>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Толокунь</t>
  </si>
  <si>
    <t>Демидів</t>
  </si>
  <si>
    <t>керівн.гуртк</t>
  </si>
  <si>
    <t>прибир</t>
  </si>
  <si>
    <t>Любимівка клуб</t>
  </si>
  <si>
    <t>Сичівка клуб</t>
  </si>
  <si>
    <t>РАЗОМ:</t>
  </si>
  <si>
    <t xml:space="preserve">                                              </t>
  </si>
  <si>
    <t>Складається органами державного управління та місцевого самоврядування.</t>
  </si>
  <si>
    <t>зав. Філії</t>
  </si>
  <si>
    <t>кер.гуртка</t>
  </si>
  <si>
    <t>кер філії</t>
  </si>
  <si>
    <t>зав. філії</t>
  </si>
  <si>
    <t>Савенки</t>
  </si>
  <si>
    <t>Ясногородка</t>
  </si>
  <si>
    <t>зав.філії</t>
  </si>
  <si>
    <t>Фонд заробітної плати 8 міс.  (грн.)</t>
  </si>
  <si>
    <t>Двісті сімдесят шість тисяч сто двадцять сім гривень 60 копійок</t>
  </si>
  <si>
    <t>Додаток №3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</si>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</sst>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10" fillId="0" borderId="3" xfId="0" applyFont="1" applyBorder="1" applyAlignment="1">
      <alignment vertical="top" wrapText="1"/>
    </xf>
    <xf numFmtId="49" fontId="12" fillId="0" borderId="2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1" fontId="13" fillId="0" borderId="8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1" fontId="13" fillId="0" borderId="7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1" fontId="13" fillId="0" borderId="3" xfId="0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1" fontId="13" fillId="0" borderId="10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vertical="center"/>
    </xf>
    <xf numFmtId="1" fontId="13" fillId="0" borderId="9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/>
    </xf>
    <xf numFmtId="1" fontId="13" fillId="0" borderId="6" xfId="0" applyNumberFormat="1" applyFont="1" applyBorder="1" applyAlignment="1">
      <alignment horizontal="center" vertical="center"/>
    </xf>
    <xf numFmtId="0" fontId="14" fillId="0" borderId="3" xfId="0" applyFont="1" applyBorder="1"/>
    <xf numFmtId="0" fontId="10" fillId="0" borderId="3" xfId="0" applyFont="1" applyBorder="1"/>
    <xf numFmtId="1" fontId="14" fillId="0" borderId="6" xfId="0" applyNumberFormat="1" applyFont="1" applyBorder="1" applyAlignment="1">
      <alignment horizontal="center"/>
    </xf>
    <xf numFmtId="0" fontId="14" fillId="0" borderId="6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13" fillId="0" borderId="7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topLeftCell="B1" workbookViewId="0">
      <selection activeCell="N72" sqref="N72"/>
    </sheetView>
  </sheetViews>
  <sheetFormatPr defaultRowHeight="14.4" x14ac:dyDescent="0.3"/>
  <cols>
    <col min="1" max="1" width="3" hidden="1" customWidth="1"/>
    <col min="2" max="2" width="3.44140625" customWidth="1"/>
    <col min="3" max="3" width="14.33203125" customWidth="1"/>
    <col min="4" max="4" width="3.109375" style="64" customWidth="1"/>
    <col min="5" max="5" width="13.88671875" customWidth="1"/>
    <col min="6" max="6" width="9.5546875" customWidth="1"/>
    <col min="7" max="7" width="7.109375" style="65" customWidth="1"/>
    <col min="8" max="8" width="6.44140625" style="65" customWidth="1"/>
    <col min="9" max="9" width="6.5546875" bestFit="1" customWidth="1"/>
    <col min="10" max="10" width="10.88671875" customWidth="1"/>
    <col min="11" max="11" width="7" customWidth="1"/>
    <col min="12" max="12" width="8.6640625" customWidth="1"/>
    <col min="13" max="13" width="8.44140625" bestFit="1" customWidth="1"/>
    <col min="14" max="14" width="10.5546875" customWidth="1"/>
    <col min="15" max="15" width="9.5546875" customWidth="1"/>
    <col min="16" max="16" width="10.88671875" customWidth="1"/>
    <col min="17" max="17" width="10.109375" customWidth="1"/>
  </cols>
  <sheetData>
    <row r="1" spans="1:17" s="1" customFormat="1" ht="13.8" x14ac:dyDescent="0.25">
      <c r="D1" s="2"/>
      <c r="N1" s="80" t="s">
        <v>62</v>
      </c>
      <c r="O1" s="80"/>
      <c r="P1" s="80"/>
    </row>
    <row r="2" spans="1:17" s="1" customFormat="1" ht="13.8" x14ac:dyDescent="0.25">
      <c r="B2" s="3"/>
      <c r="C2" s="3"/>
      <c r="D2" s="2"/>
      <c r="E2" s="3"/>
      <c r="F2" s="3"/>
      <c r="G2" s="3"/>
      <c r="H2" s="3"/>
      <c r="I2" s="4"/>
      <c r="J2" s="5"/>
      <c r="K2" s="5"/>
      <c r="L2" s="81"/>
      <c r="M2" s="81"/>
      <c r="N2" s="6"/>
      <c r="O2" s="81"/>
      <c r="P2" s="81"/>
    </row>
    <row r="3" spans="1:17" s="1" customFormat="1" ht="13.8" x14ac:dyDescent="0.25">
      <c r="D3" s="2"/>
      <c r="J3" s="5"/>
      <c r="K3" s="5"/>
      <c r="L3" s="82"/>
      <c r="M3" s="82"/>
      <c r="N3" s="82"/>
      <c r="O3" s="82"/>
      <c r="P3" s="82"/>
    </row>
    <row r="4" spans="1:17" s="1" customFormat="1" ht="13.8" x14ac:dyDescent="0.25">
      <c r="D4" s="2"/>
      <c r="L4" s="7"/>
      <c r="M4" s="7"/>
      <c r="N4" s="7"/>
      <c r="O4" s="8" t="s">
        <v>0</v>
      </c>
      <c r="P4" s="9">
        <f>N68</f>
        <v>276127.59999999998</v>
      </c>
    </row>
    <row r="5" spans="1:17" s="1" customFormat="1" ht="11.25" customHeight="1" x14ac:dyDescent="0.25">
      <c r="B5" s="5"/>
      <c r="C5" s="5"/>
      <c r="D5" s="2"/>
      <c r="E5" s="5"/>
      <c r="F5" s="5"/>
      <c r="G5" s="5"/>
      <c r="H5" s="5"/>
      <c r="I5" s="5"/>
      <c r="J5" s="79" t="s">
        <v>61</v>
      </c>
      <c r="K5" s="79"/>
      <c r="L5" s="79"/>
      <c r="M5" s="79"/>
      <c r="N5" s="79"/>
      <c r="O5" s="79"/>
      <c r="P5" s="79"/>
    </row>
    <row r="6" spans="1:17" s="1" customFormat="1" ht="13.8" x14ac:dyDescent="0.25">
      <c r="C6" s="10"/>
      <c r="D6" s="11"/>
      <c r="E6" s="10"/>
      <c r="F6" s="10"/>
      <c r="G6" s="10"/>
      <c r="H6" s="10"/>
      <c r="I6" s="10"/>
      <c r="J6" s="79"/>
      <c r="K6" s="79"/>
      <c r="L6" s="79"/>
      <c r="M6" s="79"/>
      <c r="N6" s="79"/>
      <c r="O6" s="79"/>
      <c r="P6" s="79"/>
    </row>
    <row r="7" spans="1:17" s="1" customFormat="1" ht="9" customHeight="1" x14ac:dyDescent="0.25">
      <c r="B7" s="12" t="s">
        <v>1</v>
      </c>
      <c r="C7" s="12"/>
      <c r="D7" s="11"/>
      <c r="E7" s="12"/>
      <c r="F7" s="12"/>
      <c r="G7" s="5"/>
      <c r="H7" s="5"/>
      <c r="I7" s="5"/>
      <c r="J7" s="71"/>
      <c r="K7" s="71"/>
      <c r="L7" s="71"/>
      <c r="M7" s="71"/>
      <c r="N7" s="71"/>
      <c r="O7" s="71"/>
      <c r="P7" s="71"/>
      <c r="Q7" s="13"/>
    </row>
    <row r="8" spans="1:17" s="1" customFormat="1" ht="15.75" customHeight="1" x14ac:dyDescent="0.25">
      <c r="B8" s="72" t="s">
        <v>2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7" s="1" customFormat="1" ht="13.8" x14ac:dyDescent="0.25">
      <c r="B9" s="73" t="s">
        <v>3</v>
      </c>
      <c r="C9" s="73"/>
      <c r="D9" s="73"/>
      <c r="E9" s="73"/>
      <c r="F9" s="73"/>
      <c r="G9" s="73"/>
      <c r="H9" s="73"/>
      <c r="I9" s="73"/>
      <c r="J9" s="73"/>
      <c r="K9" s="14"/>
      <c r="L9" s="14"/>
      <c r="M9" s="14"/>
      <c r="N9" s="74" t="s">
        <v>4</v>
      </c>
      <c r="O9" s="74"/>
      <c r="P9" s="74"/>
    </row>
    <row r="10" spans="1:17" s="1" customFormat="1" ht="11.25" customHeight="1" x14ac:dyDescent="0.25">
      <c r="B10" s="75" t="s">
        <v>5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6" t="s">
        <v>6</v>
      </c>
      <c r="P10" s="76"/>
      <c r="Q10" s="76"/>
    </row>
    <row r="11" spans="1:17" s="22" customFormat="1" ht="42" customHeight="1" x14ac:dyDescent="0.3">
      <c r="A11" s="15"/>
      <c r="B11" s="16" t="s">
        <v>7</v>
      </c>
      <c r="C11" s="16" t="s">
        <v>8</v>
      </c>
      <c r="D11" s="17" t="s">
        <v>9</v>
      </c>
      <c r="E11" s="18" t="s">
        <v>10</v>
      </c>
      <c r="F11" s="19" t="s">
        <v>11</v>
      </c>
      <c r="G11" s="19" t="s">
        <v>12</v>
      </c>
      <c r="H11" s="19" t="s">
        <v>13</v>
      </c>
      <c r="I11" s="19" t="s">
        <v>14</v>
      </c>
      <c r="J11" s="19" t="s">
        <v>15</v>
      </c>
      <c r="K11" s="19" t="s">
        <v>16</v>
      </c>
      <c r="L11" s="19" t="s">
        <v>17</v>
      </c>
      <c r="M11" s="19" t="s">
        <v>18</v>
      </c>
      <c r="N11" s="19" t="s">
        <v>19</v>
      </c>
      <c r="O11" s="20" t="s">
        <v>20</v>
      </c>
      <c r="P11" s="19" t="s">
        <v>60</v>
      </c>
      <c r="Q11" s="21"/>
    </row>
    <row r="12" spans="1:17" s="1" customFormat="1" ht="13.8" x14ac:dyDescent="0.25">
      <c r="A12" s="23"/>
      <c r="B12" s="24">
        <v>1</v>
      </c>
      <c r="C12" s="66" t="s">
        <v>29</v>
      </c>
      <c r="D12" s="41">
        <v>3</v>
      </c>
      <c r="E12" s="26" t="s">
        <v>53</v>
      </c>
      <c r="F12" s="27" t="s">
        <v>21</v>
      </c>
      <c r="G12" s="28">
        <v>1</v>
      </c>
      <c r="H12" s="28">
        <v>1</v>
      </c>
      <c r="I12" s="19">
        <v>12</v>
      </c>
      <c r="J12" s="29">
        <f>6773*G12</f>
        <v>6773</v>
      </c>
      <c r="K12" s="30"/>
      <c r="L12" s="30"/>
      <c r="M12" s="30">
        <f t="shared" ref="M12:M28" si="0">8000*G12-J12-L12</f>
        <v>1227</v>
      </c>
      <c r="N12" s="29">
        <f t="shared" ref="N12:N66" si="1">J12+K12+M12+L12</f>
        <v>8000</v>
      </c>
      <c r="O12" s="31">
        <f t="shared" ref="O12:O66" si="2">J12</f>
        <v>6773</v>
      </c>
      <c r="P12" s="32">
        <f t="shared" ref="P12:P56" si="3">N12*8+O12</f>
        <v>70773</v>
      </c>
      <c r="Q12" s="10"/>
    </row>
    <row r="13" spans="1:17" s="1" customFormat="1" ht="13.8" x14ac:dyDescent="0.25">
      <c r="A13" s="23"/>
      <c r="B13" s="24"/>
      <c r="C13" s="33" t="s">
        <v>22</v>
      </c>
      <c r="D13" s="34"/>
      <c r="E13" s="35" t="s">
        <v>23</v>
      </c>
      <c r="F13" s="27" t="s">
        <v>24</v>
      </c>
      <c r="G13" s="28">
        <v>0.5</v>
      </c>
      <c r="H13" s="28"/>
      <c r="I13" s="19">
        <v>12</v>
      </c>
      <c r="J13" s="29">
        <f>6773*G13</f>
        <v>3386.5</v>
      </c>
      <c r="K13" s="30"/>
      <c r="L13" s="30"/>
      <c r="M13" s="30">
        <f t="shared" si="0"/>
        <v>613.5</v>
      </c>
      <c r="N13" s="29">
        <f t="shared" si="1"/>
        <v>4000</v>
      </c>
      <c r="O13" s="31">
        <f t="shared" si="2"/>
        <v>3386.5</v>
      </c>
      <c r="P13" s="32">
        <f t="shared" si="3"/>
        <v>35386.5</v>
      </c>
      <c r="Q13" s="10"/>
    </row>
    <row r="14" spans="1:17" s="1" customFormat="1" ht="13.8" x14ac:dyDescent="0.25">
      <c r="A14" s="23"/>
      <c r="B14" s="24"/>
      <c r="C14" s="33"/>
      <c r="D14" s="37"/>
      <c r="E14" s="38" t="s">
        <v>25</v>
      </c>
      <c r="F14" s="27" t="s">
        <v>26</v>
      </c>
      <c r="G14" s="28">
        <v>0.5</v>
      </c>
      <c r="H14" s="28">
        <v>0.5</v>
      </c>
      <c r="I14" s="19">
        <v>10</v>
      </c>
      <c r="J14" s="29">
        <f>5815*G14</f>
        <v>2907.5</v>
      </c>
      <c r="K14" s="30"/>
      <c r="L14" s="30"/>
      <c r="M14" s="30">
        <f t="shared" si="0"/>
        <v>1092.5</v>
      </c>
      <c r="N14" s="29">
        <f t="shared" si="1"/>
        <v>4000</v>
      </c>
      <c r="O14" s="31">
        <f t="shared" si="2"/>
        <v>2907.5</v>
      </c>
      <c r="P14" s="32">
        <f t="shared" si="3"/>
        <v>34907.5</v>
      </c>
      <c r="Q14" s="10"/>
    </row>
    <row r="15" spans="1:17" s="1" customFormat="1" ht="13.8" x14ac:dyDescent="0.25">
      <c r="A15" s="23"/>
      <c r="B15" s="24"/>
      <c r="C15" s="33"/>
      <c r="D15" s="37"/>
      <c r="E15" s="38" t="s">
        <v>54</v>
      </c>
      <c r="F15" s="27" t="s">
        <v>27</v>
      </c>
      <c r="G15" s="28">
        <v>0.5</v>
      </c>
      <c r="H15" s="28"/>
      <c r="I15" s="19">
        <v>8</v>
      </c>
      <c r="J15" s="29">
        <f>5240*G15</f>
        <v>2620</v>
      </c>
      <c r="K15" s="30"/>
      <c r="L15" s="30"/>
      <c r="M15" s="30">
        <f t="shared" si="0"/>
        <v>1380</v>
      </c>
      <c r="N15" s="29">
        <f t="shared" si="1"/>
        <v>4000</v>
      </c>
      <c r="O15" s="31">
        <f t="shared" si="2"/>
        <v>2620</v>
      </c>
      <c r="P15" s="32">
        <f t="shared" si="3"/>
        <v>34620</v>
      </c>
      <c r="Q15" s="10"/>
    </row>
    <row r="16" spans="1:17" s="1" customFormat="1" ht="13.8" x14ac:dyDescent="0.25">
      <c r="A16" s="23"/>
      <c r="B16" s="24"/>
      <c r="C16" s="36"/>
      <c r="D16" s="39"/>
      <c r="E16" s="38" t="s">
        <v>28</v>
      </c>
      <c r="F16" s="27">
        <v>9132</v>
      </c>
      <c r="G16" s="28">
        <v>1</v>
      </c>
      <c r="H16" s="28">
        <v>1</v>
      </c>
      <c r="I16" s="19">
        <v>1</v>
      </c>
      <c r="J16" s="29">
        <f t="shared" ref="J16:J18" si="4">3195*G16</f>
        <v>3195</v>
      </c>
      <c r="K16" s="30"/>
      <c r="L16" s="30"/>
      <c r="M16" s="30">
        <f t="shared" si="0"/>
        <v>4805</v>
      </c>
      <c r="N16" s="29">
        <f t="shared" si="1"/>
        <v>8000</v>
      </c>
      <c r="O16" s="31">
        <f>J16</f>
        <v>3195</v>
      </c>
      <c r="P16" s="32">
        <f t="shared" si="3"/>
        <v>67195</v>
      </c>
      <c r="Q16" s="10"/>
    </row>
    <row r="17" spans="1:17" s="1" customFormat="1" ht="13.8" x14ac:dyDescent="0.25">
      <c r="A17" s="23"/>
      <c r="B17" s="24"/>
      <c r="C17" s="36"/>
      <c r="D17" s="39"/>
      <c r="E17" s="38" t="s">
        <v>30</v>
      </c>
      <c r="F17" s="27">
        <v>9141</v>
      </c>
      <c r="G17" s="28">
        <v>1</v>
      </c>
      <c r="H17" s="28">
        <v>1</v>
      </c>
      <c r="I17" s="19">
        <v>1</v>
      </c>
      <c r="J17" s="29">
        <f t="shared" si="4"/>
        <v>3195</v>
      </c>
      <c r="K17" s="30"/>
      <c r="L17" s="30"/>
      <c r="M17" s="30">
        <f t="shared" si="0"/>
        <v>4805</v>
      </c>
      <c r="N17" s="29">
        <f t="shared" si="1"/>
        <v>8000</v>
      </c>
      <c r="O17" s="31"/>
      <c r="P17" s="32">
        <f t="shared" si="3"/>
        <v>64000</v>
      </c>
      <c r="Q17" s="10"/>
    </row>
    <row r="18" spans="1:17" s="1" customFormat="1" ht="13.8" x14ac:dyDescent="0.25">
      <c r="A18" s="23"/>
      <c r="B18" s="24"/>
      <c r="C18" s="42"/>
      <c r="D18" s="40"/>
      <c r="E18" s="38" t="s">
        <v>30</v>
      </c>
      <c r="F18" s="27">
        <v>9141</v>
      </c>
      <c r="G18" s="28">
        <v>1</v>
      </c>
      <c r="H18" s="28">
        <v>1</v>
      </c>
      <c r="I18" s="19">
        <v>1</v>
      </c>
      <c r="J18" s="29">
        <f t="shared" si="4"/>
        <v>3195</v>
      </c>
      <c r="K18" s="30"/>
      <c r="L18" s="30"/>
      <c r="M18" s="30">
        <f t="shared" si="0"/>
        <v>4805</v>
      </c>
      <c r="N18" s="29">
        <f t="shared" si="1"/>
        <v>8000</v>
      </c>
      <c r="O18" s="31"/>
      <c r="P18" s="32">
        <f t="shared" si="3"/>
        <v>64000</v>
      </c>
      <c r="Q18" s="10"/>
    </row>
    <row r="19" spans="1:17" s="1" customFormat="1" ht="13.8" x14ac:dyDescent="0.25">
      <c r="A19" s="23"/>
      <c r="B19" s="24">
        <v>2</v>
      </c>
      <c r="C19" s="66" t="s">
        <v>31</v>
      </c>
      <c r="D19" s="41">
        <v>4</v>
      </c>
      <c r="E19" s="26" t="s">
        <v>55</v>
      </c>
      <c r="F19" s="27" t="s">
        <v>27</v>
      </c>
      <c r="G19" s="28">
        <v>0.5</v>
      </c>
      <c r="H19" s="28">
        <v>0.5</v>
      </c>
      <c r="I19" s="19">
        <v>8</v>
      </c>
      <c r="J19" s="29">
        <f>5240*G19</f>
        <v>2620</v>
      </c>
      <c r="K19" s="30"/>
      <c r="L19" s="30"/>
      <c r="M19" s="30">
        <f t="shared" si="0"/>
        <v>1380</v>
      </c>
      <c r="N19" s="29">
        <f t="shared" si="1"/>
        <v>4000</v>
      </c>
      <c r="O19" s="31">
        <f t="shared" si="2"/>
        <v>2620</v>
      </c>
      <c r="P19" s="32">
        <f t="shared" si="3"/>
        <v>34620</v>
      </c>
      <c r="Q19" s="10"/>
    </row>
    <row r="20" spans="1:17" s="1" customFormat="1" ht="13.8" x14ac:dyDescent="0.25">
      <c r="A20" s="23"/>
      <c r="B20" s="24"/>
      <c r="C20" s="43" t="s">
        <v>33</v>
      </c>
      <c r="D20" s="44"/>
      <c r="E20" s="38" t="s">
        <v>54</v>
      </c>
      <c r="F20" s="27" t="s">
        <v>27</v>
      </c>
      <c r="G20" s="28">
        <v>0.5</v>
      </c>
      <c r="H20" s="28"/>
      <c r="I20" s="19">
        <v>8</v>
      </c>
      <c r="J20" s="29">
        <f>5240*G20</f>
        <v>2620</v>
      </c>
      <c r="K20" s="30"/>
      <c r="L20" s="30"/>
      <c r="M20" s="30">
        <f t="shared" si="0"/>
        <v>1380</v>
      </c>
      <c r="N20" s="29">
        <f t="shared" si="1"/>
        <v>4000</v>
      </c>
      <c r="O20" s="31">
        <f t="shared" si="2"/>
        <v>2620</v>
      </c>
      <c r="P20" s="32">
        <f t="shared" si="3"/>
        <v>34620</v>
      </c>
      <c r="Q20" s="10"/>
    </row>
    <row r="21" spans="1:17" s="1" customFormat="1" ht="13.8" x14ac:dyDescent="0.25">
      <c r="A21" s="23"/>
      <c r="B21" s="24"/>
      <c r="C21" s="43"/>
      <c r="D21" s="44"/>
      <c r="E21" s="26" t="s">
        <v>28</v>
      </c>
      <c r="F21" s="27">
        <v>9132</v>
      </c>
      <c r="G21" s="28">
        <v>0.5</v>
      </c>
      <c r="H21" s="28">
        <v>0.5</v>
      </c>
      <c r="I21" s="19">
        <v>1</v>
      </c>
      <c r="J21" s="29">
        <f>3195*G21</f>
        <v>1597.5</v>
      </c>
      <c r="K21" s="30"/>
      <c r="L21" s="30"/>
      <c r="M21" s="30">
        <f t="shared" si="0"/>
        <v>2402.5</v>
      </c>
      <c r="N21" s="29">
        <f t="shared" si="1"/>
        <v>4000</v>
      </c>
      <c r="O21" s="31">
        <f>J21</f>
        <v>1597.5</v>
      </c>
      <c r="P21" s="32">
        <f t="shared" si="3"/>
        <v>33597.5</v>
      </c>
      <c r="Q21" s="10"/>
    </row>
    <row r="22" spans="1:17" s="1" customFormat="1" ht="13.8" x14ac:dyDescent="0.25">
      <c r="A22" s="23"/>
      <c r="B22" s="24">
        <v>3</v>
      </c>
      <c r="C22" s="66" t="s">
        <v>34</v>
      </c>
      <c r="D22" s="41">
        <v>4</v>
      </c>
      <c r="E22" s="26" t="s">
        <v>56</v>
      </c>
      <c r="F22" s="27" t="s">
        <v>27</v>
      </c>
      <c r="G22" s="28">
        <v>1</v>
      </c>
      <c r="H22" s="28">
        <v>1</v>
      </c>
      <c r="I22" s="19">
        <v>10</v>
      </c>
      <c r="J22" s="29">
        <v>5815</v>
      </c>
      <c r="K22" s="30"/>
      <c r="L22" s="30">
        <f>J22*10%</f>
        <v>581.5</v>
      </c>
      <c r="M22" s="30">
        <f t="shared" si="0"/>
        <v>1603.5</v>
      </c>
      <c r="N22" s="29">
        <f t="shared" si="1"/>
        <v>8000</v>
      </c>
      <c r="O22" s="31">
        <f t="shared" si="2"/>
        <v>5815</v>
      </c>
      <c r="P22" s="32">
        <f t="shared" si="3"/>
        <v>69815</v>
      </c>
      <c r="Q22" s="10"/>
    </row>
    <row r="23" spans="1:17" s="1" customFormat="1" ht="13.8" x14ac:dyDescent="0.25">
      <c r="A23" s="23"/>
      <c r="B23" s="24"/>
      <c r="C23" s="45" t="s">
        <v>33</v>
      </c>
      <c r="D23" s="44"/>
      <c r="E23" s="38" t="s">
        <v>54</v>
      </c>
      <c r="F23" s="27" t="s">
        <v>27</v>
      </c>
      <c r="G23" s="28">
        <v>0.5</v>
      </c>
      <c r="H23" s="28"/>
      <c r="I23" s="19">
        <v>8</v>
      </c>
      <c r="J23" s="29">
        <f>5240*G23</f>
        <v>2620</v>
      </c>
      <c r="K23" s="30"/>
      <c r="L23" s="30"/>
      <c r="M23" s="30">
        <f t="shared" si="0"/>
        <v>1380</v>
      </c>
      <c r="N23" s="29">
        <f t="shared" si="1"/>
        <v>4000</v>
      </c>
      <c r="O23" s="31">
        <f t="shared" si="2"/>
        <v>2620</v>
      </c>
      <c r="P23" s="32">
        <f t="shared" si="3"/>
        <v>34620</v>
      </c>
      <c r="Q23" s="10"/>
    </row>
    <row r="24" spans="1:17" s="1" customFormat="1" ht="13.8" x14ac:dyDescent="0.25">
      <c r="A24" s="23"/>
      <c r="B24" s="24"/>
      <c r="C24" s="45"/>
      <c r="D24" s="34"/>
      <c r="E24" s="26" t="s">
        <v>28</v>
      </c>
      <c r="F24" s="27">
        <v>9132</v>
      </c>
      <c r="G24" s="28">
        <v>0.5</v>
      </c>
      <c r="H24" s="28">
        <v>0.5</v>
      </c>
      <c r="I24" s="19">
        <v>1</v>
      </c>
      <c r="J24" s="29">
        <f t="shared" ref="J24:J26" si="5">3195*G24</f>
        <v>1597.5</v>
      </c>
      <c r="K24" s="30"/>
      <c r="L24" s="30"/>
      <c r="M24" s="30">
        <f t="shared" si="0"/>
        <v>2402.5</v>
      </c>
      <c r="N24" s="29">
        <f t="shared" si="1"/>
        <v>4000</v>
      </c>
      <c r="O24" s="31">
        <f>J24</f>
        <v>1597.5</v>
      </c>
      <c r="P24" s="32">
        <f t="shared" si="3"/>
        <v>33597.5</v>
      </c>
      <c r="Q24" s="10"/>
    </row>
    <row r="25" spans="1:17" s="1" customFormat="1" ht="13.8" x14ac:dyDescent="0.25">
      <c r="A25" s="23"/>
      <c r="B25" s="24"/>
      <c r="C25" s="45"/>
      <c r="D25" s="37"/>
      <c r="E25" s="46" t="s">
        <v>30</v>
      </c>
      <c r="F25" s="27">
        <v>9141</v>
      </c>
      <c r="G25" s="28">
        <v>1</v>
      </c>
      <c r="H25" s="28">
        <v>1</v>
      </c>
      <c r="I25" s="19">
        <v>1</v>
      </c>
      <c r="J25" s="29">
        <f t="shared" si="5"/>
        <v>3195</v>
      </c>
      <c r="K25" s="30"/>
      <c r="L25" s="30"/>
      <c r="M25" s="30">
        <f t="shared" si="0"/>
        <v>4805</v>
      </c>
      <c r="N25" s="29">
        <f t="shared" si="1"/>
        <v>8000</v>
      </c>
      <c r="O25" s="31"/>
      <c r="P25" s="32">
        <f t="shared" si="3"/>
        <v>64000</v>
      </c>
      <c r="Q25" s="10"/>
    </row>
    <row r="26" spans="1:17" s="1" customFormat="1" ht="17.25" customHeight="1" x14ac:dyDescent="0.25">
      <c r="A26" s="23"/>
      <c r="B26" s="24"/>
      <c r="C26" s="25"/>
      <c r="D26" s="40"/>
      <c r="E26" s="46" t="s">
        <v>30</v>
      </c>
      <c r="F26" s="27">
        <v>9141</v>
      </c>
      <c r="G26" s="28">
        <v>1</v>
      </c>
      <c r="H26" s="28">
        <v>1</v>
      </c>
      <c r="I26" s="19">
        <v>1</v>
      </c>
      <c r="J26" s="29">
        <f t="shared" si="5"/>
        <v>3195</v>
      </c>
      <c r="K26" s="30"/>
      <c r="L26" s="30"/>
      <c r="M26" s="30">
        <f t="shared" si="0"/>
        <v>4805</v>
      </c>
      <c r="N26" s="29">
        <f t="shared" si="1"/>
        <v>8000</v>
      </c>
      <c r="O26" s="31"/>
      <c r="P26" s="32">
        <f t="shared" si="3"/>
        <v>64000</v>
      </c>
      <c r="Q26" s="10"/>
    </row>
    <row r="27" spans="1:17" s="1" customFormat="1" ht="15" customHeight="1" x14ac:dyDescent="0.25">
      <c r="A27" s="23"/>
      <c r="B27" s="24">
        <v>4</v>
      </c>
      <c r="C27" s="66" t="s">
        <v>35</v>
      </c>
      <c r="D27" s="41">
        <v>3</v>
      </c>
      <c r="E27" s="26" t="s">
        <v>56</v>
      </c>
      <c r="F27" s="27" t="s">
        <v>21</v>
      </c>
      <c r="G27" s="28">
        <v>1</v>
      </c>
      <c r="H27" s="28" t="s">
        <v>36</v>
      </c>
      <c r="I27" s="19">
        <v>11</v>
      </c>
      <c r="J27" s="29">
        <v>6294</v>
      </c>
      <c r="K27" s="30"/>
      <c r="L27" s="30">
        <f>J27*20%</f>
        <v>1258.8000000000002</v>
      </c>
      <c r="M27" s="30">
        <f t="shared" si="0"/>
        <v>447.19999999999982</v>
      </c>
      <c r="N27" s="29">
        <f t="shared" si="1"/>
        <v>8000</v>
      </c>
      <c r="O27" s="31">
        <f t="shared" si="2"/>
        <v>6294</v>
      </c>
      <c r="P27" s="32">
        <f t="shared" si="3"/>
        <v>70294</v>
      </c>
      <c r="Q27" s="10"/>
    </row>
    <row r="28" spans="1:17" s="1" customFormat="1" ht="12" customHeight="1" x14ac:dyDescent="0.25">
      <c r="A28" s="23"/>
      <c r="B28" s="24"/>
      <c r="C28" s="45" t="s">
        <v>33</v>
      </c>
      <c r="D28" s="34"/>
      <c r="E28" s="26" t="s">
        <v>23</v>
      </c>
      <c r="F28" s="27" t="s">
        <v>24</v>
      </c>
      <c r="G28" s="28">
        <v>0.5</v>
      </c>
      <c r="H28" s="28"/>
      <c r="I28" s="19">
        <v>10</v>
      </c>
      <c r="J28" s="29">
        <f>5815*G28</f>
        <v>2907.5</v>
      </c>
      <c r="K28" s="30"/>
      <c r="L28" s="30"/>
      <c r="M28" s="30">
        <f t="shared" si="0"/>
        <v>1092.5</v>
      </c>
      <c r="N28" s="29">
        <f t="shared" si="1"/>
        <v>4000</v>
      </c>
      <c r="O28" s="31">
        <f t="shared" si="2"/>
        <v>2907.5</v>
      </c>
      <c r="P28" s="32">
        <f t="shared" si="3"/>
        <v>34907.5</v>
      </c>
      <c r="Q28" s="10"/>
    </row>
    <row r="29" spans="1:17" s="1" customFormat="1" ht="12" customHeight="1" x14ac:dyDescent="0.25">
      <c r="A29" s="23"/>
      <c r="B29" s="24"/>
      <c r="C29" s="43"/>
      <c r="D29" s="44"/>
      <c r="E29" s="38" t="s">
        <v>54</v>
      </c>
      <c r="F29" s="27" t="s">
        <v>27</v>
      </c>
      <c r="G29" s="28">
        <v>0.5</v>
      </c>
      <c r="H29" s="28"/>
      <c r="I29" s="19">
        <v>8</v>
      </c>
      <c r="J29" s="29">
        <f>5240*G29</f>
        <v>2620</v>
      </c>
      <c r="K29" s="30"/>
      <c r="L29" s="30"/>
      <c r="M29" s="30">
        <f t="shared" ref="M29:M36" si="6">8000*G29-J29-L29</f>
        <v>1380</v>
      </c>
      <c r="N29" s="29">
        <f t="shared" si="1"/>
        <v>4000</v>
      </c>
      <c r="O29" s="31">
        <f t="shared" si="2"/>
        <v>2620</v>
      </c>
      <c r="P29" s="32">
        <f t="shared" si="3"/>
        <v>34620</v>
      </c>
      <c r="Q29" s="10"/>
    </row>
    <row r="30" spans="1:17" s="1" customFormat="1" ht="13.8" x14ac:dyDescent="0.25">
      <c r="A30" s="23"/>
      <c r="B30" s="24"/>
      <c r="C30" s="43"/>
      <c r="D30" s="47"/>
      <c r="E30" s="46" t="s">
        <v>28</v>
      </c>
      <c r="F30" s="27">
        <v>9132</v>
      </c>
      <c r="G30" s="28">
        <v>0.5</v>
      </c>
      <c r="H30" s="28"/>
      <c r="I30" s="19">
        <v>1</v>
      </c>
      <c r="J30" s="29">
        <f>3195*G30</f>
        <v>1597.5</v>
      </c>
      <c r="K30" s="30"/>
      <c r="L30" s="30"/>
      <c r="M30" s="30">
        <f t="shared" si="6"/>
        <v>2402.5</v>
      </c>
      <c r="N30" s="29">
        <f>J30+K30+M30+L30</f>
        <v>4000</v>
      </c>
      <c r="O30" s="31">
        <f>J30</f>
        <v>1597.5</v>
      </c>
      <c r="P30" s="32">
        <f t="shared" si="3"/>
        <v>33597.5</v>
      </c>
      <c r="Q30" s="10"/>
    </row>
    <row r="31" spans="1:17" s="1" customFormat="1" ht="13.8" x14ac:dyDescent="0.25">
      <c r="A31" s="23"/>
      <c r="B31" s="24">
        <v>5</v>
      </c>
      <c r="C31" s="66" t="s">
        <v>57</v>
      </c>
      <c r="D31" s="41">
        <v>4</v>
      </c>
      <c r="E31" s="26" t="s">
        <v>56</v>
      </c>
      <c r="F31" s="27" t="s">
        <v>27</v>
      </c>
      <c r="G31" s="28">
        <v>0.5</v>
      </c>
      <c r="H31" s="28">
        <v>0.5</v>
      </c>
      <c r="I31" s="19">
        <v>10</v>
      </c>
      <c r="J31" s="29">
        <f>5815*G31</f>
        <v>2907.5</v>
      </c>
      <c r="K31" s="30"/>
      <c r="L31" s="30"/>
      <c r="M31" s="30">
        <f t="shared" si="6"/>
        <v>1092.5</v>
      </c>
      <c r="N31" s="29">
        <f t="shared" si="1"/>
        <v>4000</v>
      </c>
      <c r="O31" s="31">
        <f t="shared" si="2"/>
        <v>2907.5</v>
      </c>
      <c r="P31" s="32">
        <f t="shared" si="3"/>
        <v>34907.5</v>
      </c>
      <c r="Q31" s="10"/>
    </row>
    <row r="32" spans="1:17" s="1" customFormat="1" ht="13.8" x14ac:dyDescent="0.25">
      <c r="A32" s="23"/>
      <c r="B32" s="24"/>
      <c r="C32" s="45" t="s">
        <v>33</v>
      </c>
      <c r="D32" s="44"/>
      <c r="E32" s="38" t="s">
        <v>54</v>
      </c>
      <c r="F32" s="27" t="s">
        <v>27</v>
      </c>
      <c r="G32" s="28">
        <v>0.5</v>
      </c>
      <c r="H32" s="28"/>
      <c r="I32" s="19">
        <v>8</v>
      </c>
      <c r="J32" s="29">
        <f>5240*G32</f>
        <v>2620</v>
      </c>
      <c r="K32" s="30"/>
      <c r="L32" s="30"/>
      <c r="M32" s="30">
        <f t="shared" si="6"/>
        <v>1380</v>
      </c>
      <c r="N32" s="29">
        <f t="shared" si="1"/>
        <v>4000</v>
      </c>
      <c r="O32" s="31">
        <f t="shared" si="2"/>
        <v>2620</v>
      </c>
      <c r="P32" s="32">
        <f t="shared" si="3"/>
        <v>34620</v>
      </c>
      <c r="Q32" s="10"/>
    </row>
    <row r="33" spans="1:17" s="1" customFormat="1" ht="13.8" x14ac:dyDescent="0.25">
      <c r="A33" s="23"/>
      <c r="B33" s="24"/>
      <c r="C33" s="45"/>
      <c r="D33" s="34"/>
      <c r="E33" s="26" t="s">
        <v>28</v>
      </c>
      <c r="F33" s="27">
        <v>9132</v>
      </c>
      <c r="G33" s="28">
        <v>0.5</v>
      </c>
      <c r="H33" s="28"/>
      <c r="I33" s="19">
        <v>1</v>
      </c>
      <c r="J33" s="29">
        <f>3195*G33</f>
        <v>1597.5</v>
      </c>
      <c r="K33" s="30"/>
      <c r="L33" s="30"/>
      <c r="M33" s="30">
        <f t="shared" si="6"/>
        <v>2402.5</v>
      </c>
      <c r="N33" s="29">
        <f t="shared" si="1"/>
        <v>4000</v>
      </c>
      <c r="O33" s="31">
        <f>J33</f>
        <v>1597.5</v>
      </c>
      <c r="P33" s="32">
        <f t="shared" si="3"/>
        <v>33597.5</v>
      </c>
      <c r="Q33" s="10"/>
    </row>
    <row r="34" spans="1:17" s="1" customFormat="1" ht="13.8" x14ac:dyDescent="0.25">
      <c r="A34" s="23"/>
      <c r="B34" s="24">
        <v>6</v>
      </c>
      <c r="C34" s="66" t="s">
        <v>58</v>
      </c>
      <c r="D34" s="41">
        <v>4</v>
      </c>
      <c r="E34" s="26" t="s">
        <v>56</v>
      </c>
      <c r="F34" s="27" t="s">
        <v>21</v>
      </c>
      <c r="G34" s="28">
        <v>0.5</v>
      </c>
      <c r="H34" s="28"/>
      <c r="I34" s="19">
        <v>11</v>
      </c>
      <c r="J34" s="29">
        <f>6294*G34</f>
        <v>3147</v>
      </c>
      <c r="K34" s="30"/>
      <c r="L34" s="30"/>
      <c r="M34" s="30">
        <f t="shared" si="6"/>
        <v>853</v>
      </c>
      <c r="N34" s="29">
        <f t="shared" si="1"/>
        <v>4000</v>
      </c>
      <c r="O34" s="31">
        <f t="shared" si="2"/>
        <v>3147</v>
      </c>
      <c r="P34" s="32">
        <f t="shared" si="3"/>
        <v>35147</v>
      </c>
      <c r="Q34" s="10"/>
    </row>
    <row r="35" spans="1:17" s="1" customFormat="1" ht="13.8" x14ac:dyDescent="0.25">
      <c r="A35" s="23"/>
      <c r="B35" s="24"/>
      <c r="C35" s="45" t="s">
        <v>33</v>
      </c>
      <c r="D35" s="44"/>
      <c r="E35" s="38" t="s">
        <v>54</v>
      </c>
      <c r="F35" s="27" t="s">
        <v>27</v>
      </c>
      <c r="G35" s="28">
        <v>0.5</v>
      </c>
      <c r="H35" s="28"/>
      <c r="I35" s="19">
        <v>8</v>
      </c>
      <c r="J35" s="29">
        <f>5240*G35</f>
        <v>2620</v>
      </c>
      <c r="K35" s="30"/>
      <c r="L35" s="30"/>
      <c r="M35" s="30">
        <f t="shared" si="6"/>
        <v>1380</v>
      </c>
      <c r="N35" s="29">
        <f t="shared" si="1"/>
        <v>4000</v>
      </c>
      <c r="O35" s="31">
        <f t="shared" si="2"/>
        <v>2620</v>
      </c>
      <c r="P35" s="32">
        <f t="shared" si="3"/>
        <v>34620</v>
      </c>
      <c r="Q35" s="10"/>
    </row>
    <row r="36" spans="1:17" s="1" customFormat="1" ht="13.8" x14ac:dyDescent="0.25">
      <c r="A36" s="23"/>
      <c r="B36" s="24"/>
      <c r="C36" s="45"/>
      <c r="D36" s="34"/>
      <c r="E36" s="26" t="s">
        <v>28</v>
      </c>
      <c r="F36" s="27">
        <v>9132</v>
      </c>
      <c r="G36" s="28">
        <v>0.5</v>
      </c>
      <c r="H36" s="28"/>
      <c r="I36" s="19">
        <v>1</v>
      </c>
      <c r="J36" s="29">
        <f>3195*G36</f>
        <v>1597.5</v>
      </c>
      <c r="K36" s="30"/>
      <c r="L36" s="30"/>
      <c r="M36" s="30">
        <f t="shared" si="6"/>
        <v>2402.5</v>
      </c>
      <c r="N36" s="29">
        <f t="shared" si="1"/>
        <v>4000</v>
      </c>
      <c r="O36" s="31">
        <f>J36</f>
        <v>1597.5</v>
      </c>
      <c r="P36" s="32">
        <f t="shared" si="3"/>
        <v>33597.5</v>
      </c>
      <c r="Q36" s="10"/>
    </row>
    <row r="37" spans="1:17" s="1" customFormat="1" ht="14.25" customHeight="1" x14ac:dyDescent="0.25">
      <c r="A37" s="23"/>
      <c r="B37" s="24">
        <v>7</v>
      </c>
      <c r="C37" s="68" t="s">
        <v>37</v>
      </c>
      <c r="D37" s="37">
        <v>4</v>
      </c>
      <c r="E37" s="46" t="s">
        <v>56</v>
      </c>
      <c r="F37" s="27" t="s">
        <v>27</v>
      </c>
      <c r="G37" s="28">
        <v>0.5</v>
      </c>
      <c r="H37" s="28">
        <v>0.5</v>
      </c>
      <c r="I37" s="19">
        <v>10</v>
      </c>
      <c r="J37" s="29">
        <f>5815*G37</f>
        <v>2907.5</v>
      </c>
      <c r="K37" s="30"/>
      <c r="L37" s="30">
        <f>J37*10%</f>
        <v>290.75</v>
      </c>
      <c r="M37" s="30">
        <f t="shared" ref="M37:M56" si="7">8000*G37-J37-L37</f>
        <v>801.75</v>
      </c>
      <c r="N37" s="29">
        <f t="shared" si="1"/>
        <v>4000</v>
      </c>
      <c r="O37" s="31">
        <f t="shared" si="2"/>
        <v>2907.5</v>
      </c>
      <c r="P37" s="32">
        <f t="shared" si="3"/>
        <v>34907.5</v>
      </c>
      <c r="Q37" s="10"/>
    </row>
    <row r="38" spans="1:17" s="1" customFormat="1" ht="14.25" customHeight="1" x14ac:dyDescent="0.25">
      <c r="A38" s="23"/>
      <c r="B38" s="24"/>
      <c r="C38" s="68"/>
      <c r="D38" s="37"/>
      <c r="E38" s="38" t="s">
        <v>54</v>
      </c>
      <c r="F38" s="27" t="s">
        <v>27</v>
      </c>
      <c r="G38" s="28">
        <v>0.5</v>
      </c>
      <c r="H38" s="28"/>
      <c r="I38" s="19">
        <v>8</v>
      </c>
      <c r="J38" s="29">
        <f>5240*G38</f>
        <v>2620</v>
      </c>
      <c r="K38" s="30"/>
      <c r="L38" s="30"/>
      <c r="M38" s="30">
        <f t="shared" si="7"/>
        <v>1380</v>
      </c>
      <c r="N38" s="29">
        <f t="shared" si="1"/>
        <v>4000</v>
      </c>
      <c r="O38" s="31">
        <f t="shared" si="2"/>
        <v>2620</v>
      </c>
      <c r="P38" s="32">
        <f t="shared" si="3"/>
        <v>34620</v>
      </c>
      <c r="Q38" s="10"/>
    </row>
    <row r="39" spans="1:17" s="1" customFormat="1" ht="14.25" customHeight="1" x14ac:dyDescent="0.25">
      <c r="A39" s="23"/>
      <c r="B39" s="24"/>
      <c r="C39" s="68"/>
      <c r="D39" s="37"/>
      <c r="E39" s="26" t="s">
        <v>28</v>
      </c>
      <c r="F39" s="27">
        <v>9132</v>
      </c>
      <c r="G39" s="28">
        <v>0.5</v>
      </c>
      <c r="H39" s="28"/>
      <c r="I39" s="19">
        <v>1</v>
      </c>
      <c r="J39" s="29">
        <f>3195*G39</f>
        <v>1597.5</v>
      </c>
      <c r="K39" s="30"/>
      <c r="L39" s="30"/>
      <c r="M39" s="30">
        <f>8000*G39-J39-L39</f>
        <v>2402.5</v>
      </c>
      <c r="N39" s="29">
        <f t="shared" ref="N39:N41" si="8">J39+K39+M39+L39</f>
        <v>4000</v>
      </c>
      <c r="O39" s="31">
        <f>J39</f>
        <v>1597.5</v>
      </c>
      <c r="P39" s="32">
        <f t="shared" si="3"/>
        <v>33597.5</v>
      </c>
      <c r="Q39" s="10"/>
    </row>
    <row r="40" spans="1:17" s="1" customFormat="1" ht="13.8" x14ac:dyDescent="0.25">
      <c r="A40" s="23"/>
      <c r="B40" s="24">
        <v>8</v>
      </c>
      <c r="C40" s="69" t="s">
        <v>38</v>
      </c>
      <c r="D40" s="39">
        <v>4</v>
      </c>
      <c r="E40" s="46" t="s">
        <v>56</v>
      </c>
      <c r="F40" s="27" t="s">
        <v>27</v>
      </c>
      <c r="G40" s="28">
        <v>0.5</v>
      </c>
      <c r="H40" s="28">
        <v>0.5</v>
      </c>
      <c r="I40" s="19">
        <v>10</v>
      </c>
      <c r="J40" s="29">
        <f>5815*G40</f>
        <v>2907.5</v>
      </c>
      <c r="K40" s="30"/>
      <c r="L40" s="30">
        <f>J40*10%</f>
        <v>290.75</v>
      </c>
      <c r="M40" s="30">
        <f t="shared" ref="M40:M41" si="9">8000*G40-J40-L40</f>
        <v>801.75</v>
      </c>
      <c r="N40" s="29">
        <f t="shared" si="8"/>
        <v>4000</v>
      </c>
      <c r="O40" s="31">
        <f t="shared" ref="O40:O41" si="10">J40</f>
        <v>2907.5</v>
      </c>
      <c r="P40" s="32">
        <f t="shared" si="3"/>
        <v>34907.5</v>
      </c>
      <c r="Q40" s="10"/>
    </row>
    <row r="41" spans="1:17" s="1" customFormat="1" ht="13.8" x14ac:dyDescent="0.25">
      <c r="A41" s="23"/>
      <c r="B41" s="24"/>
      <c r="C41" s="69"/>
      <c r="D41" s="39"/>
      <c r="E41" s="38" t="s">
        <v>54</v>
      </c>
      <c r="F41" s="27" t="s">
        <v>27</v>
      </c>
      <c r="G41" s="28">
        <v>0.5</v>
      </c>
      <c r="H41" s="28"/>
      <c r="I41" s="19">
        <v>8</v>
      </c>
      <c r="J41" s="29">
        <f>5240*G41</f>
        <v>2620</v>
      </c>
      <c r="K41" s="30"/>
      <c r="L41" s="30"/>
      <c r="M41" s="30">
        <f t="shared" si="9"/>
        <v>1380</v>
      </c>
      <c r="N41" s="29">
        <f t="shared" si="8"/>
        <v>4000</v>
      </c>
      <c r="O41" s="31">
        <f t="shared" si="10"/>
        <v>2620</v>
      </c>
      <c r="P41" s="32">
        <f t="shared" si="3"/>
        <v>34620</v>
      </c>
      <c r="Q41" s="10"/>
    </row>
    <row r="42" spans="1:17" s="1" customFormat="1" ht="13.8" x14ac:dyDescent="0.25">
      <c r="A42" s="23"/>
      <c r="B42" s="24"/>
      <c r="C42" s="48"/>
      <c r="D42" s="39"/>
      <c r="E42" s="46" t="s">
        <v>28</v>
      </c>
      <c r="F42" s="27">
        <v>9132</v>
      </c>
      <c r="G42" s="28">
        <v>0.5</v>
      </c>
      <c r="H42" s="28"/>
      <c r="I42" s="19">
        <v>1</v>
      </c>
      <c r="J42" s="29">
        <f>3195*G42</f>
        <v>1597.5</v>
      </c>
      <c r="K42" s="30"/>
      <c r="L42" s="30"/>
      <c r="M42" s="30">
        <f t="shared" si="7"/>
        <v>2402.5</v>
      </c>
      <c r="N42" s="29">
        <f t="shared" si="1"/>
        <v>4000</v>
      </c>
      <c r="O42" s="31">
        <f>J42</f>
        <v>1597.5</v>
      </c>
      <c r="P42" s="32">
        <f t="shared" si="3"/>
        <v>33597.5</v>
      </c>
      <c r="Q42" s="10"/>
    </row>
    <row r="43" spans="1:17" s="1" customFormat="1" ht="13.8" x14ac:dyDescent="0.25">
      <c r="A43" s="23"/>
      <c r="B43" s="24">
        <v>9</v>
      </c>
      <c r="C43" s="69" t="s">
        <v>39</v>
      </c>
      <c r="D43" s="39">
        <v>4</v>
      </c>
      <c r="E43" s="46" t="s">
        <v>56</v>
      </c>
      <c r="F43" s="27" t="s">
        <v>21</v>
      </c>
      <c r="G43" s="28">
        <v>0.5</v>
      </c>
      <c r="H43" s="28">
        <v>0.5</v>
      </c>
      <c r="I43" s="19">
        <v>10</v>
      </c>
      <c r="J43" s="29">
        <f>5815*G43</f>
        <v>2907.5</v>
      </c>
      <c r="K43" s="30"/>
      <c r="L43" s="30">
        <f>J43*20%</f>
        <v>581.5</v>
      </c>
      <c r="M43" s="30">
        <f t="shared" si="7"/>
        <v>511</v>
      </c>
      <c r="N43" s="29">
        <f t="shared" si="1"/>
        <v>4000</v>
      </c>
      <c r="O43" s="31">
        <f t="shared" si="2"/>
        <v>2907.5</v>
      </c>
      <c r="P43" s="32">
        <f t="shared" si="3"/>
        <v>34907.5</v>
      </c>
      <c r="Q43" s="10"/>
    </row>
    <row r="44" spans="1:17" s="1" customFormat="1" ht="13.8" x14ac:dyDescent="0.25">
      <c r="A44" s="23"/>
      <c r="B44" s="24"/>
      <c r="C44" s="66"/>
      <c r="D44" s="40"/>
      <c r="E44" s="38" t="s">
        <v>54</v>
      </c>
      <c r="F44" s="27" t="s">
        <v>27</v>
      </c>
      <c r="G44" s="28">
        <v>0.5</v>
      </c>
      <c r="H44" s="28"/>
      <c r="I44" s="19">
        <v>8</v>
      </c>
      <c r="J44" s="29">
        <f>5240*G44</f>
        <v>2620</v>
      </c>
      <c r="K44" s="30"/>
      <c r="L44" s="30"/>
      <c r="M44" s="30">
        <f t="shared" si="7"/>
        <v>1380</v>
      </c>
      <c r="N44" s="29">
        <f t="shared" si="1"/>
        <v>4000</v>
      </c>
      <c r="O44" s="31">
        <f t="shared" si="2"/>
        <v>2620</v>
      </c>
      <c r="P44" s="32">
        <f t="shared" si="3"/>
        <v>34620</v>
      </c>
      <c r="Q44" s="10"/>
    </row>
    <row r="45" spans="1:17" s="1" customFormat="1" ht="13.8" x14ac:dyDescent="0.25">
      <c r="A45" s="23"/>
      <c r="B45" s="24"/>
      <c r="C45" s="42"/>
      <c r="D45" s="40"/>
      <c r="E45" s="38" t="s">
        <v>28</v>
      </c>
      <c r="F45" s="27">
        <v>9132</v>
      </c>
      <c r="G45" s="28">
        <v>0.5</v>
      </c>
      <c r="H45" s="28">
        <v>0.5</v>
      </c>
      <c r="I45" s="19">
        <v>1</v>
      </c>
      <c r="J45" s="29">
        <f>3195*G45</f>
        <v>1597.5</v>
      </c>
      <c r="K45" s="30"/>
      <c r="L45" s="30"/>
      <c r="M45" s="30">
        <f t="shared" si="7"/>
        <v>2402.5</v>
      </c>
      <c r="N45" s="29">
        <f t="shared" si="1"/>
        <v>4000</v>
      </c>
      <c r="O45" s="31">
        <f>J45</f>
        <v>1597.5</v>
      </c>
      <c r="P45" s="32">
        <f t="shared" si="3"/>
        <v>33597.5</v>
      </c>
      <c r="Q45" s="10"/>
    </row>
    <row r="46" spans="1:17" s="1" customFormat="1" ht="13.8" x14ac:dyDescent="0.25">
      <c r="A46" s="23"/>
      <c r="B46" s="24">
        <v>10</v>
      </c>
      <c r="C46" s="66" t="s">
        <v>40</v>
      </c>
      <c r="D46" s="41">
        <v>4</v>
      </c>
      <c r="E46" s="46" t="s">
        <v>56</v>
      </c>
      <c r="F46" s="27" t="s">
        <v>21</v>
      </c>
      <c r="G46" s="28">
        <v>0.5</v>
      </c>
      <c r="H46" s="28">
        <v>0.5</v>
      </c>
      <c r="I46" s="19">
        <v>10</v>
      </c>
      <c r="J46" s="29">
        <f>5815*G46</f>
        <v>2907.5</v>
      </c>
      <c r="K46" s="30"/>
      <c r="L46" s="30"/>
      <c r="M46" s="30">
        <f t="shared" si="7"/>
        <v>1092.5</v>
      </c>
      <c r="N46" s="29">
        <f t="shared" si="1"/>
        <v>4000</v>
      </c>
      <c r="O46" s="31">
        <f t="shared" si="2"/>
        <v>2907.5</v>
      </c>
      <c r="P46" s="32">
        <f t="shared" si="3"/>
        <v>34907.5</v>
      </c>
      <c r="Q46" s="10"/>
    </row>
    <row r="47" spans="1:17" s="1" customFormat="1" ht="13.8" x14ac:dyDescent="0.25">
      <c r="A47" s="23"/>
      <c r="B47" s="24"/>
      <c r="C47" s="33" t="s">
        <v>33</v>
      </c>
      <c r="D47" s="44"/>
      <c r="E47" s="38" t="s">
        <v>54</v>
      </c>
      <c r="F47" s="27" t="s">
        <v>27</v>
      </c>
      <c r="G47" s="28">
        <v>0.5</v>
      </c>
      <c r="H47" s="28"/>
      <c r="I47" s="19">
        <v>8</v>
      </c>
      <c r="J47" s="29">
        <f>5240*G47</f>
        <v>2620</v>
      </c>
      <c r="K47" s="30"/>
      <c r="L47" s="30"/>
      <c r="M47" s="30">
        <f t="shared" si="7"/>
        <v>1380</v>
      </c>
      <c r="N47" s="29">
        <f t="shared" si="1"/>
        <v>4000</v>
      </c>
      <c r="O47" s="31">
        <f t="shared" si="2"/>
        <v>2620</v>
      </c>
      <c r="P47" s="32">
        <f t="shared" si="3"/>
        <v>34620</v>
      </c>
      <c r="Q47" s="10"/>
    </row>
    <row r="48" spans="1:17" s="1" customFormat="1" ht="13.8" x14ac:dyDescent="0.25">
      <c r="A48" s="23"/>
      <c r="B48" s="24"/>
      <c r="C48" s="33"/>
      <c r="D48" s="34"/>
      <c r="E48" s="35" t="s">
        <v>28</v>
      </c>
      <c r="F48" s="27">
        <v>9132</v>
      </c>
      <c r="G48" s="28">
        <v>0.5</v>
      </c>
      <c r="H48" s="28">
        <v>0.5</v>
      </c>
      <c r="I48" s="19">
        <v>1</v>
      </c>
      <c r="J48" s="29">
        <f>3195*G48</f>
        <v>1597.5</v>
      </c>
      <c r="K48" s="30"/>
      <c r="L48" s="30"/>
      <c r="M48" s="30">
        <f t="shared" si="7"/>
        <v>2402.5</v>
      </c>
      <c r="N48" s="29">
        <f t="shared" si="1"/>
        <v>4000</v>
      </c>
      <c r="O48" s="31">
        <f>J48</f>
        <v>1597.5</v>
      </c>
      <c r="P48" s="32">
        <f t="shared" si="3"/>
        <v>33597.5</v>
      </c>
      <c r="Q48" s="10"/>
    </row>
    <row r="49" spans="1:17" s="1" customFormat="1" ht="13.8" x14ac:dyDescent="0.25">
      <c r="A49" s="23"/>
      <c r="B49" s="24">
        <v>11</v>
      </c>
      <c r="C49" s="67" t="s">
        <v>41</v>
      </c>
      <c r="D49" s="47">
        <v>4</v>
      </c>
      <c r="E49" s="46" t="s">
        <v>56</v>
      </c>
      <c r="F49" s="27" t="s">
        <v>21</v>
      </c>
      <c r="G49" s="28">
        <v>0.5</v>
      </c>
      <c r="H49" s="28" t="s">
        <v>42</v>
      </c>
      <c r="I49" s="19">
        <v>10</v>
      </c>
      <c r="J49" s="29">
        <f>5815*G49</f>
        <v>2907.5</v>
      </c>
      <c r="K49" s="30"/>
      <c r="L49" s="30">
        <f>J49*30%</f>
        <v>872.25</v>
      </c>
      <c r="M49" s="30">
        <f t="shared" si="7"/>
        <v>220.25</v>
      </c>
      <c r="N49" s="29">
        <f t="shared" si="1"/>
        <v>4000</v>
      </c>
      <c r="O49" s="31">
        <f t="shared" si="2"/>
        <v>2907.5</v>
      </c>
      <c r="P49" s="32">
        <f t="shared" si="3"/>
        <v>34907.5</v>
      </c>
      <c r="Q49" s="10"/>
    </row>
    <row r="50" spans="1:17" s="1" customFormat="1" ht="18" customHeight="1" x14ac:dyDescent="0.25">
      <c r="A50" s="23"/>
      <c r="B50" s="24">
        <v>12</v>
      </c>
      <c r="C50" s="66" t="s">
        <v>43</v>
      </c>
      <c r="D50" s="41">
        <v>4</v>
      </c>
      <c r="E50" s="26" t="s">
        <v>59</v>
      </c>
      <c r="F50" s="27" t="s">
        <v>21</v>
      </c>
      <c r="G50" s="28">
        <v>0.5</v>
      </c>
      <c r="H50" s="28">
        <v>0.5</v>
      </c>
      <c r="I50" s="19">
        <v>10</v>
      </c>
      <c r="J50" s="29">
        <f>5815*G50</f>
        <v>2907.5</v>
      </c>
      <c r="K50" s="30"/>
      <c r="L50" s="30">
        <f>J50*20%</f>
        <v>581.5</v>
      </c>
      <c r="M50" s="30">
        <f t="shared" si="7"/>
        <v>511</v>
      </c>
      <c r="N50" s="29">
        <f t="shared" si="1"/>
        <v>4000</v>
      </c>
      <c r="O50" s="31">
        <f t="shared" si="2"/>
        <v>2907.5</v>
      </c>
      <c r="P50" s="32">
        <f t="shared" si="3"/>
        <v>34907.5</v>
      </c>
      <c r="Q50" s="10"/>
    </row>
    <row r="51" spans="1:17" s="1" customFormat="1" ht="13.8" x14ac:dyDescent="0.25">
      <c r="A51" s="23"/>
      <c r="B51" s="24"/>
      <c r="C51" s="33" t="s">
        <v>33</v>
      </c>
      <c r="D51" s="34"/>
      <c r="E51" s="35" t="s">
        <v>23</v>
      </c>
      <c r="F51" s="27" t="s">
        <v>24</v>
      </c>
      <c r="G51" s="28">
        <v>0.5</v>
      </c>
      <c r="H51" s="28"/>
      <c r="I51" s="19">
        <v>9</v>
      </c>
      <c r="J51" s="29">
        <f>5527*G51</f>
        <v>2763.5</v>
      </c>
      <c r="K51" s="30"/>
      <c r="L51" s="30"/>
      <c r="M51" s="30">
        <f t="shared" si="7"/>
        <v>1236.5</v>
      </c>
      <c r="N51" s="29">
        <f t="shared" si="1"/>
        <v>4000</v>
      </c>
      <c r="O51" s="31">
        <f t="shared" si="2"/>
        <v>2763.5</v>
      </c>
      <c r="P51" s="32">
        <f t="shared" si="3"/>
        <v>34763.5</v>
      </c>
      <c r="Q51" s="10"/>
    </row>
    <row r="52" spans="1:17" s="1" customFormat="1" ht="13.8" x14ac:dyDescent="0.25">
      <c r="A52" s="23"/>
      <c r="B52" s="24"/>
      <c r="C52" s="33"/>
      <c r="D52" s="34"/>
      <c r="E52" s="38" t="s">
        <v>54</v>
      </c>
      <c r="F52" s="27" t="s">
        <v>27</v>
      </c>
      <c r="G52" s="28">
        <v>0.5</v>
      </c>
      <c r="H52" s="28"/>
      <c r="I52" s="19">
        <v>8</v>
      </c>
      <c r="J52" s="29">
        <f>5240*G52</f>
        <v>2620</v>
      </c>
      <c r="K52" s="30"/>
      <c r="L52" s="30"/>
      <c r="M52" s="30">
        <f t="shared" si="7"/>
        <v>1380</v>
      </c>
      <c r="N52" s="29">
        <f t="shared" si="1"/>
        <v>4000</v>
      </c>
      <c r="O52" s="31">
        <f t="shared" si="2"/>
        <v>2620</v>
      </c>
      <c r="P52" s="32">
        <f t="shared" si="3"/>
        <v>34620</v>
      </c>
      <c r="Q52" s="10"/>
    </row>
    <row r="53" spans="1:17" s="1" customFormat="1" ht="13.8" x14ac:dyDescent="0.25">
      <c r="A53" s="23"/>
      <c r="B53" s="24"/>
      <c r="C53" s="33"/>
      <c r="D53" s="37"/>
      <c r="E53" s="38" t="s">
        <v>28</v>
      </c>
      <c r="F53" s="27">
        <v>9132</v>
      </c>
      <c r="G53" s="28">
        <v>0.5</v>
      </c>
      <c r="H53" s="28">
        <v>0.5</v>
      </c>
      <c r="I53" s="19">
        <v>1</v>
      </c>
      <c r="J53" s="29">
        <f t="shared" ref="J53:J54" si="11">3195*G53</f>
        <v>1597.5</v>
      </c>
      <c r="K53" s="30"/>
      <c r="L53" s="30"/>
      <c r="M53" s="30">
        <f t="shared" si="7"/>
        <v>2402.5</v>
      </c>
      <c r="N53" s="29">
        <f t="shared" si="1"/>
        <v>4000</v>
      </c>
      <c r="O53" s="31">
        <f>J53</f>
        <v>1597.5</v>
      </c>
      <c r="P53" s="32">
        <f t="shared" si="3"/>
        <v>33597.5</v>
      </c>
      <c r="Q53" s="10"/>
    </row>
    <row r="54" spans="1:17" s="1" customFormat="1" ht="13.8" x14ac:dyDescent="0.25">
      <c r="A54" s="23"/>
      <c r="B54" s="24"/>
      <c r="C54" s="42"/>
      <c r="D54" s="39"/>
      <c r="E54" s="38" t="s">
        <v>30</v>
      </c>
      <c r="F54" s="27">
        <v>9141</v>
      </c>
      <c r="G54" s="28">
        <v>0.5</v>
      </c>
      <c r="H54" s="28">
        <v>0.5</v>
      </c>
      <c r="I54" s="19">
        <v>1</v>
      </c>
      <c r="J54" s="29">
        <f t="shared" si="11"/>
        <v>1597.5</v>
      </c>
      <c r="K54" s="30"/>
      <c r="L54" s="30"/>
      <c r="M54" s="30">
        <f t="shared" si="7"/>
        <v>2402.5</v>
      </c>
      <c r="N54" s="29">
        <f t="shared" si="1"/>
        <v>4000</v>
      </c>
      <c r="O54" s="31"/>
      <c r="P54" s="32">
        <f t="shared" si="3"/>
        <v>32000</v>
      </c>
      <c r="Q54" s="10"/>
    </row>
    <row r="55" spans="1:17" s="1" customFormat="1" ht="13.8" x14ac:dyDescent="0.25">
      <c r="A55" s="23"/>
      <c r="B55" s="24">
        <v>13</v>
      </c>
      <c r="C55" s="66" t="s">
        <v>44</v>
      </c>
      <c r="D55" s="49">
        <v>4</v>
      </c>
      <c r="E55" s="46" t="s">
        <v>59</v>
      </c>
      <c r="F55" s="27" t="s">
        <v>21</v>
      </c>
      <c r="G55" s="28">
        <v>0.5</v>
      </c>
      <c r="H55" s="28">
        <v>0.5</v>
      </c>
      <c r="I55" s="19">
        <v>10</v>
      </c>
      <c r="J55" s="29">
        <f>5815*G55</f>
        <v>2907.5</v>
      </c>
      <c r="K55" s="30"/>
      <c r="L55" s="30"/>
      <c r="M55" s="30">
        <f t="shared" si="7"/>
        <v>1092.5</v>
      </c>
      <c r="N55" s="29">
        <f t="shared" si="1"/>
        <v>4000</v>
      </c>
      <c r="O55" s="31">
        <f t="shared" si="2"/>
        <v>2907.5</v>
      </c>
      <c r="P55" s="32">
        <f t="shared" si="3"/>
        <v>34907.5</v>
      </c>
      <c r="Q55" s="10"/>
    </row>
    <row r="56" spans="1:17" s="1" customFormat="1" ht="13.8" x14ac:dyDescent="0.25">
      <c r="A56" s="23"/>
      <c r="B56" s="24"/>
      <c r="C56" s="45" t="s">
        <v>33</v>
      </c>
      <c r="D56" s="41"/>
      <c r="E56" s="38" t="s">
        <v>54</v>
      </c>
      <c r="F56" s="27" t="s">
        <v>27</v>
      </c>
      <c r="G56" s="28">
        <v>0.5</v>
      </c>
      <c r="H56" s="28"/>
      <c r="I56" s="19">
        <v>8</v>
      </c>
      <c r="J56" s="29">
        <f>5240*G56</f>
        <v>2620</v>
      </c>
      <c r="K56" s="30"/>
      <c r="L56" s="30"/>
      <c r="M56" s="30">
        <f t="shared" si="7"/>
        <v>1380</v>
      </c>
      <c r="N56" s="29">
        <f t="shared" si="1"/>
        <v>4000</v>
      </c>
      <c r="O56" s="31">
        <f t="shared" si="2"/>
        <v>2620</v>
      </c>
      <c r="P56" s="32">
        <f t="shared" si="3"/>
        <v>34620</v>
      </c>
      <c r="Q56" s="10"/>
    </row>
    <row r="57" spans="1:17" s="1" customFormat="1" ht="13.8" x14ac:dyDescent="0.25">
      <c r="A57" s="23"/>
      <c r="B57" s="24"/>
      <c r="C57" s="45"/>
      <c r="D57" s="41"/>
      <c r="E57" s="46" t="s">
        <v>28</v>
      </c>
      <c r="F57" s="27">
        <v>9132</v>
      </c>
      <c r="G57" s="28">
        <v>0.5</v>
      </c>
      <c r="H57" s="28">
        <v>0.5</v>
      </c>
      <c r="I57" s="19">
        <v>1</v>
      </c>
      <c r="J57" s="29">
        <f>3195*G57</f>
        <v>1597.5</v>
      </c>
      <c r="K57" s="30"/>
      <c r="L57" s="30"/>
      <c r="M57" s="30">
        <f>8000*G57-J57-L57</f>
        <v>2402.5</v>
      </c>
      <c r="N57" s="29">
        <f t="shared" si="1"/>
        <v>4000</v>
      </c>
      <c r="O57" s="31">
        <f>J57</f>
        <v>1597.5</v>
      </c>
      <c r="P57" s="32">
        <f t="shared" ref="P57:P63" si="12">N57*8+O57</f>
        <v>33597.5</v>
      </c>
      <c r="Q57" s="10"/>
    </row>
    <row r="58" spans="1:17" s="1" customFormat="1" ht="13.8" x14ac:dyDescent="0.25">
      <c r="A58" s="23"/>
      <c r="B58" s="24">
        <v>14</v>
      </c>
      <c r="C58" s="67" t="s">
        <v>45</v>
      </c>
      <c r="D58" s="41">
        <v>3</v>
      </c>
      <c r="E58" s="46" t="s">
        <v>56</v>
      </c>
      <c r="F58" s="27" t="s">
        <v>21</v>
      </c>
      <c r="G58" s="28">
        <v>1</v>
      </c>
      <c r="H58" s="28">
        <v>1</v>
      </c>
      <c r="I58" s="19">
        <v>12</v>
      </c>
      <c r="J58" s="29">
        <v>6773</v>
      </c>
      <c r="K58" s="30"/>
      <c r="L58" s="30">
        <f>J58*20%</f>
        <v>1354.6000000000001</v>
      </c>
      <c r="M58" s="30"/>
      <c r="N58" s="29">
        <f t="shared" si="1"/>
        <v>8127.6</v>
      </c>
      <c r="O58" s="31">
        <f t="shared" si="2"/>
        <v>6773</v>
      </c>
      <c r="P58" s="32">
        <f t="shared" si="12"/>
        <v>71793.8</v>
      </c>
      <c r="Q58" s="10"/>
    </row>
    <row r="59" spans="1:17" s="1" customFormat="1" ht="13.8" x14ac:dyDescent="0.25">
      <c r="A59" s="23"/>
      <c r="B59" s="24"/>
      <c r="C59" s="33" t="s">
        <v>22</v>
      </c>
      <c r="D59" s="34"/>
      <c r="E59" s="35" t="s">
        <v>23</v>
      </c>
      <c r="F59" s="27" t="s">
        <v>24</v>
      </c>
      <c r="G59" s="28">
        <v>1</v>
      </c>
      <c r="H59" s="28"/>
      <c r="I59" s="19">
        <v>12</v>
      </c>
      <c r="J59" s="29">
        <v>6773</v>
      </c>
      <c r="K59" s="30"/>
      <c r="L59" s="30"/>
      <c r="M59" s="30">
        <f>8000*G59-J59-L59</f>
        <v>1227</v>
      </c>
      <c r="N59" s="29">
        <f t="shared" si="1"/>
        <v>8000</v>
      </c>
      <c r="O59" s="31">
        <f t="shared" si="2"/>
        <v>6773</v>
      </c>
      <c r="P59" s="32">
        <f t="shared" si="12"/>
        <v>70773</v>
      </c>
      <c r="Q59" s="10"/>
    </row>
    <row r="60" spans="1:17" s="1" customFormat="1" ht="13.8" x14ac:dyDescent="0.25">
      <c r="A60" s="23"/>
      <c r="B60" s="24"/>
      <c r="C60" s="33"/>
      <c r="D60" s="37"/>
      <c r="E60" s="38" t="s">
        <v>46</v>
      </c>
      <c r="F60" s="27" t="s">
        <v>27</v>
      </c>
      <c r="G60" s="28">
        <v>1</v>
      </c>
      <c r="H60" s="28">
        <v>1</v>
      </c>
      <c r="I60" s="19">
        <v>11</v>
      </c>
      <c r="J60" s="29">
        <v>6294</v>
      </c>
      <c r="K60" s="30"/>
      <c r="L60" s="30"/>
      <c r="M60" s="30">
        <f>8000*G60-J60-L60</f>
        <v>1706</v>
      </c>
      <c r="N60" s="29">
        <f t="shared" si="1"/>
        <v>8000</v>
      </c>
      <c r="O60" s="31">
        <f t="shared" si="2"/>
        <v>6294</v>
      </c>
      <c r="P60" s="32">
        <f t="shared" si="12"/>
        <v>70294</v>
      </c>
      <c r="Q60" s="10"/>
    </row>
    <row r="61" spans="1:17" s="1" customFormat="1" ht="13.8" x14ac:dyDescent="0.25">
      <c r="A61" s="23"/>
      <c r="B61" s="24"/>
      <c r="C61" s="36"/>
      <c r="D61" s="39"/>
      <c r="E61" s="38" t="s">
        <v>47</v>
      </c>
      <c r="F61" s="27">
        <v>9132</v>
      </c>
      <c r="G61" s="28">
        <v>1</v>
      </c>
      <c r="H61" s="28">
        <v>1</v>
      </c>
      <c r="I61" s="19">
        <v>1</v>
      </c>
      <c r="J61" s="29">
        <f>3195*G61</f>
        <v>3195</v>
      </c>
      <c r="K61" s="30"/>
      <c r="L61" s="30"/>
      <c r="M61" s="30">
        <f>8000*G61-J61-L61</f>
        <v>4805</v>
      </c>
      <c r="N61" s="29">
        <f t="shared" si="1"/>
        <v>8000</v>
      </c>
      <c r="O61" s="31">
        <f>J61</f>
        <v>3195</v>
      </c>
      <c r="P61" s="32">
        <f t="shared" si="12"/>
        <v>67195</v>
      </c>
      <c r="Q61" s="10"/>
    </row>
    <row r="62" spans="1:17" s="1" customFormat="1" ht="13.8" x14ac:dyDescent="0.25">
      <c r="A62" s="23"/>
      <c r="B62" s="24">
        <v>15</v>
      </c>
      <c r="C62" s="66" t="s">
        <v>48</v>
      </c>
      <c r="D62" s="40">
        <v>4</v>
      </c>
      <c r="E62" s="46" t="s">
        <v>59</v>
      </c>
      <c r="F62" s="27" t="s">
        <v>27</v>
      </c>
      <c r="G62" s="28">
        <v>1</v>
      </c>
      <c r="H62" s="28"/>
      <c r="I62" s="19">
        <v>10</v>
      </c>
      <c r="J62" s="29">
        <v>5815</v>
      </c>
      <c r="K62" s="30"/>
      <c r="L62" s="30"/>
      <c r="M62" s="30">
        <f t="shared" ref="M62:M66" si="13">8000*G62-J62-L62</f>
        <v>2185</v>
      </c>
      <c r="N62" s="29">
        <f t="shared" si="1"/>
        <v>8000</v>
      </c>
      <c r="O62" s="31">
        <f t="shared" si="2"/>
        <v>5815</v>
      </c>
      <c r="P62" s="32">
        <f t="shared" si="12"/>
        <v>69815</v>
      </c>
      <c r="Q62" s="10"/>
    </row>
    <row r="63" spans="1:17" s="1" customFormat="1" ht="13.8" x14ac:dyDescent="0.25">
      <c r="A63" s="23"/>
      <c r="B63" s="24"/>
      <c r="C63" s="66"/>
      <c r="D63" s="41"/>
      <c r="E63" s="38" t="s">
        <v>54</v>
      </c>
      <c r="F63" s="27" t="s">
        <v>27</v>
      </c>
      <c r="G63" s="28">
        <v>0.5</v>
      </c>
      <c r="H63" s="28"/>
      <c r="I63" s="19">
        <v>8</v>
      </c>
      <c r="J63" s="29">
        <f>5240*G63</f>
        <v>2620</v>
      </c>
      <c r="K63" s="30"/>
      <c r="L63" s="30"/>
      <c r="M63" s="30">
        <f t="shared" si="13"/>
        <v>1380</v>
      </c>
      <c r="N63" s="29">
        <f t="shared" si="1"/>
        <v>4000</v>
      </c>
      <c r="O63" s="31">
        <f t="shared" si="2"/>
        <v>2620</v>
      </c>
      <c r="P63" s="32">
        <f t="shared" si="12"/>
        <v>34620</v>
      </c>
      <c r="Q63" s="10"/>
    </row>
    <row r="64" spans="1:17" s="1" customFormat="1" ht="13.8" x14ac:dyDescent="0.25">
      <c r="A64" s="23"/>
      <c r="B64" s="24"/>
      <c r="C64" s="66"/>
      <c r="D64" s="41"/>
      <c r="E64" s="46" t="s">
        <v>28</v>
      </c>
      <c r="F64" s="27">
        <v>9132</v>
      </c>
      <c r="G64" s="28">
        <v>0.5</v>
      </c>
      <c r="H64" s="28">
        <v>0.5</v>
      </c>
      <c r="I64" s="19">
        <v>1</v>
      </c>
      <c r="J64" s="29">
        <f>3195*G64</f>
        <v>1597.5</v>
      </c>
      <c r="K64" s="30"/>
      <c r="L64" s="30"/>
      <c r="M64" s="30">
        <f>8000*G64-J64-L64</f>
        <v>2402.5</v>
      </c>
      <c r="N64" s="29">
        <f t="shared" ref="N64" si="14">J64+K64+M64+L64</f>
        <v>4000</v>
      </c>
      <c r="O64" s="31">
        <f>J64</f>
        <v>1597.5</v>
      </c>
      <c r="P64" s="32">
        <f>N64*8+O64</f>
        <v>33597.5</v>
      </c>
      <c r="Q64" s="10"/>
    </row>
    <row r="65" spans="1:17" s="1" customFormat="1" ht="13.8" x14ac:dyDescent="0.25">
      <c r="A65" s="23"/>
      <c r="B65" s="24">
        <v>16</v>
      </c>
      <c r="C65" s="66" t="s">
        <v>49</v>
      </c>
      <c r="D65" s="41">
        <v>4</v>
      </c>
      <c r="E65" s="26" t="s">
        <v>32</v>
      </c>
      <c r="F65" s="27" t="s">
        <v>27</v>
      </c>
      <c r="G65" s="28">
        <v>0.5</v>
      </c>
      <c r="H65" s="28" t="s">
        <v>42</v>
      </c>
      <c r="I65" s="19">
        <v>10</v>
      </c>
      <c r="J65" s="29">
        <f>5815*G65</f>
        <v>2907.5</v>
      </c>
      <c r="K65" s="30"/>
      <c r="L65" s="30">
        <f>J65*30%</f>
        <v>872.25</v>
      </c>
      <c r="M65" s="30">
        <f t="shared" si="13"/>
        <v>220.25</v>
      </c>
      <c r="N65" s="29">
        <f t="shared" si="1"/>
        <v>4000</v>
      </c>
      <c r="O65" s="31">
        <f t="shared" si="2"/>
        <v>2907.5</v>
      </c>
      <c r="P65" s="32">
        <f>N65*8+O65</f>
        <v>34907.5</v>
      </c>
      <c r="Q65" s="10"/>
    </row>
    <row r="66" spans="1:17" s="1" customFormat="1" ht="13.8" x14ac:dyDescent="0.25">
      <c r="A66" s="23"/>
      <c r="B66" s="24"/>
      <c r="C66" s="66"/>
      <c r="D66" s="41"/>
      <c r="E66" s="38" t="s">
        <v>54</v>
      </c>
      <c r="F66" s="27" t="s">
        <v>27</v>
      </c>
      <c r="G66" s="28">
        <v>0.5</v>
      </c>
      <c r="H66" s="28"/>
      <c r="I66" s="19">
        <v>8</v>
      </c>
      <c r="J66" s="29">
        <f>5240*G66</f>
        <v>2620</v>
      </c>
      <c r="K66" s="30"/>
      <c r="L66" s="30"/>
      <c r="M66" s="30">
        <f t="shared" si="13"/>
        <v>1380</v>
      </c>
      <c r="N66" s="29">
        <f t="shared" si="1"/>
        <v>4000</v>
      </c>
      <c r="O66" s="31">
        <f t="shared" si="2"/>
        <v>2620</v>
      </c>
      <c r="P66" s="32">
        <f>N66*8+O66</f>
        <v>34620</v>
      </c>
      <c r="Q66" s="10"/>
    </row>
    <row r="67" spans="1:17" s="1" customFormat="1" ht="13.8" x14ac:dyDescent="0.25">
      <c r="A67" s="23"/>
      <c r="B67" s="24"/>
      <c r="C67" s="66"/>
      <c r="D67" s="41"/>
      <c r="E67" s="46" t="s">
        <v>28</v>
      </c>
      <c r="F67" s="27">
        <v>9132</v>
      </c>
      <c r="G67" s="28">
        <v>0.5</v>
      </c>
      <c r="H67" s="28">
        <v>0.5</v>
      </c>
      <c r="I67" s="19">
        <v>1</v>
      </c>
      <c r="J67" s="29">
        <f>3195*G67</f>
        <v>1597.5</v>
      </c>
      <c r="K67" s="30"/>
      <c r="L67" s="30"/>
      <c r="M67" s="30">
        <f>8000*G67-J67-L67</f>
        <v>2402.5</v>
      </c>
      <c r="N67" s="29">
        <f t="shared" ref="N67" si="15">J67+K67+M67+L67</f>
        <v>4000</v>
      </c>
      <c r="O67" s="31">
        <f>J67</f>
        <v>1597.5</v>
      </c>
      <c r="P67" s="32">
        <f>N67*8+O67</f>
        <v>33597.5</v>
      </c>
      <c r="Q67" s="10"/>
    </row>
    <row r="68" spans="1:17" s="1" customFormat="1" ht="13.8" x14ac:dyDescent="0.25">
      <c r="A68" s="23"/>
      <c r="B68" s="50"/>
      <c r="C68" s="51"/>
      <c r="D68" s="52"/>
      <c r="E68" s="53" t="s">
        <v>50</v>
      </c>
      <c r="F68" s="54"/>
      <c r="G68" s="54">
        <f>SUM(G12:G67)</f>
        <v>34.5</v>
      </c>
      <c r="H68" s="54"/>
      <c r="I68" s="55"/>
      <c r="J68" s="56">
        <f>SUM(J12:J67)</f>
        <v>166651.5</v>
      </c>
      <c r="K68" s="56">
        <f t="shared" ref="K68" si="16">SUM(K12:K65)</f>
        <v>0</v>
      </c>
      <c r="L68" s="56">
        <f>SUM(L12:L67)</f>
        <v>6683.9000000000005</v>
      </c>
      <c r="M68" s="56">
        <f>SUM(M12:M67)</f>
        <v>102792.2</v>
      </c>
      <c r="N68" s="29">
        <f>SUM(N12:N67)</f>
        <v>276127.59999999998</v>
      </c>
      <c r="O68" s="56">
        <f>SUM(O12:O67)</f>
        <v>152274</v>
      </c>
      <c r="P68" s="56">
        <f>SUM(P12:P67)</f>
        <v>2361294.7999999998</v>
      </c>
      <c r="Q68" s="10"/>
    </row>
    <row r="69" spans="1:17" s="1" customFormat="1" ht="13.5" customHeight="1" x14ac:dyDescent="0.25">
      <c r="B69" s="10"/>
      <c r="C69" s="10"/>
      <c r="D69" s="11"/>
      <c r="E69" s="57"/>
      <c r="F69" s="57"/>
      <c r="G69" s="58"/>
      <c r="H69" s="58"/>
      <c r="I69" s="59"/>
      <c r="J69" s="60"/>
      <c r="K69" s="59"/>
      <c r="L69" s="59"/>
      <c r="M69" s="59"/>
      <c r="N69" s="59"/>
      <c r="O69" s="59"/>
      <c r="P69" s="59"/>
      <c r="Q69" s="10"/>
    </row>
    <row r="70" spans="1:17" s="1" customFormat="1" ht="13.8" x14ac:dyDescent="0.25">
      <c r="B70" s="77"/>
      <c r="C70" s="77"/>
      <c r="D70" s="77"/>
      <c r="E70" s="77"/>
      <c r="F70" s="77"/>
      <c r="G70" s="77"/>
      <c r="H70" s="77"/>
      <c r="I70" s="77"/>
      <c r="J70" s="77"/>
      <c r="K70" s="10"/>
      <c r="L70" s="10"/>
      <c r="M70" s="78"/>
      <c r="N70" s="78"/>
      <c r="O70" s="78"/>
      <c r="P70" s="78"/>
      <c r="Q70" s="21"/>
    </row>
    <row r="71" spans="1:17" s="1" customFormat="1" ht="6.75" customHeight="1" x14ac:dyDescent="0.25">
      <c r="B71" s="12" t="s">
        <v>51</v>
      </c>
      <c r="C71" s="12"/>
      <c r="D71" s="11"/>
      <c r="E71" s="12"/>
      <c r="F71" s="12"/>
      <c r="G71" s="61"/>
      <c r="H71" s="61"/>
      <c r="I71" s="12"/>
      <c r="J71" s="12"/>
      <c r="K71" s="10"/>
      <c r="L71" s="10"/>
      <c r="M71" s="70"/>
      <c r="N71" s="70"/>
      <c r="O71" s="70"/>
      <c r="P71" s="70"/>
      <c r="Q71" s="62"/>
    </row>
    <row r="72" spans="1:17" s="1" customFormat="1" ht="15.6" x14ac:dyDescent="0.3">
      <c r="A72" s="77" t="s">
        <v>63</v>
      </c>
      <c r="B72" s="77"/>
      <c r="C72" s="77"/>
      <c r="D72" s="77"/>
      <c r="E72" s="77"/>
      <c r="F72" s="77"/>
      <c r="G72" s="77"/>
      <c r="H72" s="77"/>
      <c r="I72" s="77"/>
      <c r="J72" s="77"/>
      <c r="K72" s="83" t="s">
        <v>64</v>
      </c>
      <c r="Q72" s="21"/>
    </row>
    <row r="73" spans="1:17" s="1" customFormat="1" ht="12.75" customHeight="1" x14ac:dyDescent="0.25">
      <c r="B73" s="12" t="s">
        <v>51</v>
      </c>
      <c r="C73" s="12"/>
      <c r="D73" s="11"/>
      <c r="E73" s="12"/>
      <c r="F73" s="12"/>
      <c r="G73" s="61"/>
      <c r="H73" s="61"/>
      <c r="I73" s="12"/>
      <c r="J73" s="12"/>
      <c r="K73" s="10"/>
      <c r="L73" s="10"/>
      <c r="M73" s="78"/>
      <c r="N73" s="78"/>
      <c r="O73" s="78"/>
      <c r="P73" s="78"/>
      <c r="Q73" s="62"/>
    </row>
    <row r="74" spans="1:17" s="1" customFormat="1" ht="13.5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M74" s="70"/>
      <c r="N74" s="70"/>
      <c r="O74" s="70"/>
      <c r="P74" s="70"/>
      <c r="Q74" s="10"/>
    </row>
    <row r="75" spans="1:17" s="1" customFormat="1" ht="13.5" customHeight="1" x14ac:dyDescent="0.25">
      <c r="B75" s="10" t="s">
        <v>52</v>
      </c>
      <c r="C75" s="10"/>
      <c r="D75" s="10"/>
      <c r="E75" s="10"/>
      <c r="F75" s="10"/>
      <c r="G75" s="10"/>
      <c r="H75" s="10"/>
      <c r="I75" s="10"/>
      <c r="J75" s="10"/>
      <c r="K75" s="10"/>
      <c r="M75" s="10"/>
      <c r="N75" s="10"/>
      <c r="O75" s="10"/>
      <c r="P75" s="10"/>
      <c r="Q75" s="10"/>
    </row>
    <row r="76" spans="1:17" s="1" customFormat="1" ht="13.8" x14ac:dyDescent="0.25">
      <c r="D76" s="2"/>
      <c r="G76" s="63"/>
      <c r="H76" s="63"/>
    </row>
    <row r="77" spans="1:17" s="1" customFormat="1" ht="13.8" x14ac:dyDescent="0.25">
      <c r="D77" s="2"/>
      <c r="G77" s="63"/>
      <c r="H77" s="63"/>
      <c r="L77" s="63"/>
    </row>
    <row r="78" spans="1:17" s="1" customFormat="1" x14ac:dyDescent="0.3">
      <c r="B78"/>
      <c r="C78"/>
      <c r="D78" s="64"/>
      <c r="E78"/>
      <c r="F78"/>
      <c r="G78" s="65"/>
      <c r="H78" s="65"/>
      <c r="I78"/>
      <c r="J78"/>
      <c r="K78"/>
      <c r="L78"/>
      <c r="M78"/>
      <c r="N78"/>
      <c r="O78"/>
      <c r="P78"/>
      <c r="Q78"/>
    </row>
  </sheetData>
  <autoFilter ref="A11:Q68" xr:uid="{00000000-0001-0000-0000-000000000000}"/>
  <mergeCells count="18">
    <mergeCell ref="J6:P6"/>
    <mergeCell ref="N1:P1"/>
    <mergeCell ref="L2:M2"/>
    <mergeCell ref="O2:P2"/>
    <mergeCell ref="L3:P3"/>
    <mergeCell ref="J5:P5"/>
    <mergeCell ref="M74:P74"/>
    <mergeCell ref="J7:P7"/>
    <mergeCell ref="B8:Q8"/>
    <mergeCell ref="B9:J9"/>
    <mergeCell ref="N9:P9"/>
    <mergeCell ref="B10:N10"/>
    <mergeCell ref="O10:Q10"/>
    <mergeCell ref="B70:J70"/>
    <mergeCell ref="M70:P70"/>
    <mergeCell ref="M71:P71"/>
    <mergeCell ref="A72:J72"/>
    <mergeCell ref="M73:P7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2025-04-14T08:23:38Z</cp:lastPrinted>
  <dcterms:created xsi:type="dcterms:W3CDTF">2015-06-05T18:19:34Z</dcterms:created>
  <dcterms:modified xsi:type="dcterms:W3CDTF">2025-04-14T12:11:26Z</dcterms:modified>
</cp:coreProperties>
</file>