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58 сесія РІШЕННЯ 23 та 24.12.2025\"/>
    </mc:Choice>
  </mc:AlternateContent>
  <xr:revisionPtr revIDLastSave="0" documentId="13_ncr:1_{7FAD9370-9A77-417B-AD4D-1980C2E78A49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2" i="1" l="1"/>
  <c r="P51" i="1"/>
  <c r="P47" i="1"/>
  <c r="O47" i="1"/>
  <c r="N47" i="1"/>
  <c r="J47" i="1"/>
  <c r="I47" i="1"/>
  <c r="E47" i="1"/>
  <c r="P40" i="1"/>
  <c r="P39" i="1"/>
  <c r="O38" i="1"/>
  <c r="P38" i="1" s="1"/>
  <c r="O37" i="1"/>
  <c r="N37" i="1"/>
  <c r="P35" i="1"/>
  <c r="O35" i="1"/>
  <c r="N35" i="1"/>
  <c r="P31" i="1"/>
  <c r="O31" i="1"/>
  <c r="N31" i="1"/>
  <c r="N52" i="1" s="1"/>
  <c r="M31" i="1"/>
  <c r="M52" i="1" s="1"/>
  <c r="K31" i="1"/>
  <c r="K52" i="1" s="1"/>
  <c r="J31" i="1"/>
  <c r="I31" i="1"/>
  <c r="I52" i="1" s="1"/>
  <c r="H31" i="1"/>
  <c r="H52" i="1" s="1"/>
  <c r="G31" i="1"/>
  <c r="G52" i="1" s="1"/>
  <c r="E31" i="1"/>
  <c r="E52" i="1" s="1"/>
  <c r="D31" i="1"/>
  <c r="O20" i="1"/>
  <c r="O52" i="1" s="1"/>
  <c r="J20" i="1"/>
  <c r="J52" i="1" s="1"/>
  <c r="P19" i="1"/>
  <c r="P18" i="1"/>
  <c r="P17" i="1"/>
  <c r="P16" i="1"/>
  <c r="P15" i="1"/>
  <c r="P20" i="1" s="1"/>
  <c r="P52" i="1" s="1"/>
  <c r="P37" i="1" l="1"/>
</calcChain>
</file>

<file path=xl/sharedStrings.xml><?xml version="1.0" encoding="utf-8"?>
<sst xmlns="http://schemas.openxmlformats.org/spreadsheetml/2006/main" count="66" uniqueCount="59">
  <si>
    <t>ДимерськоЇ селищної ради №             від</t>
  </si>
  <si>
    <t>Директор</t>
  </si>
  <si>
    <t xml:space="preserve"> ШТАТНОГО РОЗПИСУ</t>
  </si>
  <si>
    <t>на 2025 рік</t>
  </si>
  <si>
    <t>Комунальна установа "Центр надання соціальних послуг" Димерської с/ради</t>
  </si>
  <si>
    <t>З 1 січня розмір посадового окладу працівника 1 тарифного розряду ЄТС становить 3195,00 грн., мін.з-та 8000,00 грн.</t>
  </si>
  <si>
    <t>№з/п</t>
  </si>
  <si>
    <t>Назва структурного підрозділу та посад</t>
  </si>
  <si>
    <t>Тариф розряд</t>
  </si>
  <si>
    <t>Кількість штатних посад</t>
  </si>
  <si>
    <t>Посадовий оклад (грн.)</t>
  </si>
  <si>
    <t>ПІДВИЩЕННЯ ДО ПОСАДОВОГО ОКЛАДУ</t>
  </si>
  <si>
    <t>НАДБАВКИ</t>
  </si>
  <si>
    <t>Доплата до мінімальної заробітної плати</t>
  </si>
  <si>
    <t>Матеріальна допомога на оздоровлення</t>
  </si>
  <si>
    <t>Фонд заробітної плати на місяць (грн.)</t>
  </si>
  <si>
    <t>Фонд заробітної плати на 12 міс. (грн.)</t>
  </si>
  <si>
    <t>ПКМУ від 25.08.2004 №1093/ наказ МОЗ та МінПраці  від 05.10.2005 №308/519  (п.п.8 п.2.4.5) безпосередньо обслуговування ліжкохворих 20% Положення</t>
  </si>
  <si>
    <t>наказ МОЗ України від 05.10.2005 №308/519(зі змінами) доплати розд.2.4.,п2.4.5 п.п.1 Дод.3 п.1.16 25% за рез.атестації</t>
  </si>
  <si>
    <t>наказ МОЗ України від 05.10.2005 №308/519(зі змінами) доплати розд.3, п3.4.7 10% за рез.атестації</t>
  </si>
  <si>
    <t>надбавка 10-50% пос.окладу зг.Постанови Кабміну від 30.08.2002 р. №1298</t>
  </si>
  <si>
    <t>премія пос.окладу зг.П К. М.У.від 30.08.2002 р. №1298 та положення</t>
  </si>
  <si>
    <t xml:space="preserve">10-30% за вислугу років працівників соцзахисту зг.Наказу Мін.соцполітики №239 від 15.06.11 </t>
  </si>
  <si>
    <t>нічні зг.Наказу Мін.ОЗУ та Мін.праці №308/519 від 05.10.06</t>
  </si>
  <si>
    <t>Аппарат територіального центру</t>
  </si>
  <si>
    <t>Головний бухгалтер</t>
  </si>
  <si>
    <t>90% 18</t>
  </si>
  <si>
    <t xml:space="preserve">Бухгалтер </t>
  </si>
  <si>
    <t>діловод</t>
  </si>
  <si>
    <t>Всього</t>
  </si>
  <si>
    <t>Відділення стаціонарного догляду для постійного або тимчасового проживання</t>
  </si>
  <si>
    <t xml:space="preserve">Завідувач відділення </t>
  </si>
  <si>
    <t>сестра господиня</t>
  </si>
  <si>
    <t>медсестра</t>
  </si>
  <si>
    <t xml:space="preserve">молодша медсестра з догляду </t>
  </si>
  <si>
    <t xml:space="preserve">машиніст з прання </t>
  </si>
  <si>
    <t>кухар</t>
  </si>
  <si>
    <t>підсобні працівники</t>
  </si>
  <si>
    <t>двірник</t>
  </si>
  <si>
    <t>лікар загальної практики</t>
  </si>
  <si>
    <t>Відділення соціальної допомоги вдома</t>
  </si>
  <si>
    <t xml:space="preserve">Соціальний робітник   </t>
  </si>
  <si>
    <t>Відділення організації надання адресної натуральної та грошової допомоги</t>
  </si>
  <si>
    <t xml:space="preserve">Соціальний працівник    </t>
  </si>
  <si>
    <t>Притулок для осіб, які постраждали від домашнього насильства та насильства за ознакою статті</t>
  </si>
  <si>
    <t>Завідувач відділу</t>
  </si>
  <si>
    <t>Головний спеціаліст з соціальної роботи</t>
  </si>
  <si>
    <t>Спеціаліст із соціальної роботи</t>
  </si>
  <si>
    <t>Головний спеціаліст (практичний психолог)</t>
  </si>
  <si>
    <t>Прибиральник службових приміщень</t>
  </si>
  <si>
    <t>Всього по відділу</t>
  </si>
  <si>
    <t>Відділення соціальноі роботи</t>
  </si>
  <si>
    <t>Фахівець соціальної роботи</t>
  </si>
  <si>
    <t>Разом</t>
  </si>
  <si>
    <t>2120 (22%) - 1789501</t>
  </si>
  <si>
    <t>Додаток 1</t>
  </si>
  <si>
    <t>до рішення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</si>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</sst>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theme="1" tint="0.3499862666707357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7"/>
      <color indexed="8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4" fontId="10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1" fillId="0" borderId="0" xfId="0" applyFont="1"/>
    <xf numFmtId="0" fontId="19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9" fillId="0" borderId="0" xfId="0" applyFont="1"/>
    <xf numFmtId="0" fontId="20" fillId="2" borderId="2" xfId="0" applyFont="1" applyFill="1" applyBorder="1" applyAlignment="1">
      <alignment vertical="center" wrapText="1" shrinkToFit="1"/>
    </xf>
    <xf numFmtId="0" fontId="19" fillId="0" borderId="1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7" fillId="0" borderId="1" xfId="0" applyFont="1" applyBorder="1"/>
    <xf numFmtId="0" fontId="10" fillId="0" borderId="7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20" fillId="2" borderId="6" xfId="0" applyFont="1" applyFill="1" applyBorder="1" applyAlignment="1">
      <alignment vertical="center" wrapText="1" shrinkToFit="1"/>
    </xf>
    <xf numFmtId="0" fontId="17" fillId="0" borderId="1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6" xfId="0" applyFont="1" applyBorder="1" applyAlignment="1">
      <alignment horizontal="center" wrapText="1"/>
    </xf>
    <xf numFmtId="0" fontId="17" fillId="0" borderId="3" xfId="0" applyFont="1" applyBorder="1"/>
    <xf numFmtId="4" fontId="17" fillId="0" borderId="1" xfId="0" applyNumberFormat="1" applyFont="1" applyBorder="1"/>
    <xf numFmtId="4" fontId="17" fillId="0" borderId="6" xfId="0" applyNumberFormat="1" applyFont="1" applyBorder="1"/>
    <xf numFmtId="0" fontId="21" fillId="0" borderId="0" xfId="0" applyFont="1"/>
    <xf numFmtId="0" fontId="17" fillId="0" borderId="1" xfId="0" applyFont="1" applyBorder="1" applyAlignment="1">
      <alignment horizontal="right"/>
    </xf>
    <xf numFmtId="4" fontId="17" fillId="3" borderId="1" xfId="0" applyNumberFormat="1" applyFont="1" applyFill="1" applyBorder="1"/>
    <xf numFmtId="4" fontId="17" fillId="2" borderId="1" xfId="0" applyNumberFormat="1" applyFont="1" applyFill="1" applyBorder="1"/>
    <xf numFmtId="0" fontId="10" fillId="0" borderId="1" xfId="0" applyFont="1" applyBorder="1"/>
    <xf numFmtId="4" fontId="10" fillId="3" borderId="1" xfId="0" applyNumberFormat="1" applyFont="1" applyFill="1" applyBorder="1"/>
    <xf numFmtId="4" fontId="10" fillId="0" borderId="6" xfId="0" applyNumberFormat="1" applyFont="1" applyBorder="1"/>
    <xf numFmtId="0" fontId="10" fillId="0" borderId="3" xfId="0" applyFont="1" applyBorder="1"/>
    <xf numFmtId="0" fontId="10" fillId="0" borderId="1" xfId="0" applyFont="1" applyBorder="1" applyAlignment="1">
      <alignment horizontal="right"/>
    </xf>
    <xf numFmtId="0" fontId="17" fillId="0" borderId="3" xfId="0" applyFont="1" applyBorder="1" applyAlignment="1">
      <alignment wrapText="1"/>
    </xf>
    <xf numFmtId="2" fontId="17" fillId="3" borderId="1" xfId="0" applyNumberFormat="1" applyFont="1" applyFill="1" applyBorder="1"/>
    <xf numFmtId="2" fontId="17" fillId="0" borderId="1" xfId="0" applyNumberFormat="1" applyFont="1" applyBorder="1"/>
    <xf numFmtId="2" fontId="17" fillId="2" borderId="1" xfId="0" applyNumberFormat="1" applyFont="1" applyFill="1" applyBorder="1"/>
    <xf numFmtId="0" fontId="10" fillId="0" borderId="5" xfId="0" applyFont="1" applyBorder="1"/>
    <xf numFmtId="0" fontId="17" fillId="0" borderId="5" xfId="0" applyFont="1" applyBorder="1"/>
    <xf numFmtId="2" fontId="10" fillId="0" borderId="5" xfId="0" applyNumberFormat="1" applyFont="1" applyBorder="1"/>
    <xf numFmtId="2" fontId="10" fillId="0" borderId="3" xfId="0" applyNumberFormat="1" applyFont="1" applyBorder="1"/>
    <xf numFmtId="2" fontId="10" fillId="0" borderId="1" xfId="0" applyNumberFormat="1" applyFont="1" applyBorder="1"/>
    <xf numFmtId="0" fontId="17" fillId="2" borderId="3" xfId="0" applyFont="1" applyFill="1" applyBorder="1"/>
    <xf numFmtId="0" fontId="21" fillId="0" borderId="1" xfId="0" applyFont="1" applyBorder="1"/>
    <xf numFmtId="0" fontId="10" fillId="0" borderId="3" xfId="0" applyFont="1" applyBorder="1" applyAlignment="1">
      <alignment wrapText="1"/>
    </xf>
    <xf numFmtId="164" fontId="10" fillId="0" borderId="1" xfId="0" applyNumberFormat="1" applyFont="1" applyBorder="1"/>
    <xf numFmtId="4" fontId="21" fillId="0" borderId="0" xfId="0" applyNumberFormat="1" applyFont="1"/>
    <xf numFmtId="0" fontId="23" fillId="0" borderId="0" xfId="0" applyFont="1"/>
    <xf numFmtId="0" fontId="24" fillId="0" borderId="0" xfId="0" applyFont="1"/>
    <xf numFmtId="164" fontId="25" fillId="0" borderId="0" xfId="0" applyNumberFormat="1" applyFont="1"/>
    <xf numFmtId="4" fontId="25" fillId="0" borderId="0" xfId="0" applyNumberFormat="1" applyFont="1"/>
    <xf numFmtId="4" fontId="8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8" fillId="0" borderId="0" xfId="0" applyFont="1"/>
    <xf numFmtId="0" fontId="26" fillId="0" borderId="0" xfId="0" applyFont="1"/>
    <xf numFmtId="0" fontId="27" fillId="0" borderId="0" xfId="0" applyFont="1"/>
    <xf numFmtId="0" fontId="25" fillId="0" borderId="0" xfId="0" applyFont="1"/>
    <xf numFmtId="0" fontId="28" fillId="0" borderId="0" xfId="0" applyFont="1"/>
    <xf numFmtId="2" fontId="27" fillId="0" borderId="0" xfId="0" applyNumberFormat="1" applyFont="1"/>
    <xf numFmtId="0" fontId="19" fillId="0" borderId="2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0" fillId="0" borderId="1" xfId="0" applyFont="1" applyBorder="1"/>
    <xf numFmtId="0" fontId="22" fillId="0" borderId="1" xfId="0" applyFont="1" applyBorder="1"/>
    <xf numFmtId="0" fontId="6" fillId="0" borderId="0" xfId="0" applyFont="1"/>
    <xf numFmtId="0" fontId="2" fillId="0" borderId="0" xfId="0" applyFont="1"/>
    <xf numFmtId="0" fontId="15" fillId="0" borderId="0" xfId="0" applyFont="1"/>
    <xf numFmtId="0" fontId="16" fillId="0" borderId="0" xfId="0" applyFont="1"/>
    <xf numFmtId="0" fontId="19" fillId="0" borderId="1" xfId="0" applyFont="1" applyBorder="1"/>
    <xf numFmtId="0" fontId="19" fillId="0" borderId="2" xfId="0" applyFont="1" applyBorder="1" applyAlignment="1">
      <alignment wrapText="1"/>
    </xf>
    <xf numFmtId="0" fontId="19" fillId="0" borderId="6" xfId="0" applyFont="1" applyBorder="1" applyAlignment="1">
      <alignment wrapText="1"/>
    </xf>
    <xf numFmtId="0" fontId="19" fillId="0" borderId="3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"/>
  <sheetViews>
    <sheetView tabSelected="1" view="pageBreakPreview" zoomScaleNormal="100" zoomScaleSheetLayoutView="100" workbookViewId="0">
      <selection activeCell="B53" sqref="B53"/>
    </sheetView>
  </sheetViews>
  <sheetFormatPr defaultRowHeight="14.4" x14ac:dyDescent="0.3"/>
  <cols>
    <col min="1" max="1" width="3.109375" customWidth="1"/>
    <col min="2" max="2" width="33.33203125" customWidth="1"/>
    <col min="3" max="3" width="7.88671875" customWidth="1"/>
    <col min="4" max="4" width="6" customWidth="1"/>
    <col min="5" max="5" width="13.44140625" customWidth="1"/>
    <col min="6" max="10" width="15.44140625" customWidth="1"/>
    <col min="11" max="11" width="16.44140625" customWidth="1"/>
    <col min="12" max="16" width="15.44140625" customWidth="1"/>
    <col min="18" max="18" width="12.33203125" bestFit="1" customWidth="1"/>
  </cols>
  <sheetData>
    <row r="1" spans="1:18" s="5" customFormat="1" ht="21" x14ac:dyDescent="0.4">
      <c r="A1"/>
      <c r="B1" s="1"/>
      <c r="C1" s="1"/>
      <c r="D1" s="1"/>
      <c r="E1" s="1"/>
      <c r="F1" s="2"/>
      <c r="G1"/>
      <c r="H1"/>
      <c r="I1"/>
      <c r="J1" s="1"/>
      <c r="K1" s="3"/>
      <c r="L1" s="3"/>
      <c r="M1" s="3"/>
      <c r="N1" s="1"/>
      <c r="O1" s="4"/>
      <c r="Q1" s="6"/>
    </row>
    <row r="2" spans="1:18" s="5" customFormat="1" ht="21" x14ac:dyDescent="0.4">
      <c r="A2"/>
      <c r="B2" s="1"/>
      <c r="C2" s="1"/>
      <c r="D2" s="1"/>
      <c r="E2" s="1"/>
      <c r="F2" s="7"/>
      <c r="G2"/>
      <c r="H2"/>
      <c r="I2"/>
      <c r="J2" s="1" t="s">
        <v>55</v>
      </c>
      <c r="K2" s="3" t="s">
        <v>56</v>
      </c>
      <c r="L2" s="3"/>
      <c r="M2" s="3"/>
      <c r="N2" s="1"/>
      <c r="O2" s="4"/>
      <c r="Q2" s="6"/>
    </row>
    <row r="3" spans="1:18" s="5" customFormat="1" ht="21" x14ac:dyDescent="0.4">
      <c r="A3"/>
      <c r="B3" s="1"/>
      <c r="C3" s="1"/>
      <c r="D3" s="1"/>
      <c r="E3" s="1"/>
      <c r="F3" s="7"/>
      <c r="G3"/>
      <c r="H3"/>
      <c r="I3"/>
      <c r="J3" s="77" t="s">
        <v>0</v>
      </c>
      <c r="K3" s="77"/>
      <c r="L3" s="77"/>
      <c r="M3" s="77"/>
      <c r="N3" s="77"/>
      <c r="O3" s="8"/>
      <c r="P3" s="9"/>
      <c r="Q3" s="6"/>
    </row>
    <row r="4" spans="1:18" s="5" customFormat="1" ht="21" x14ac:dyDescent="0.4">
      <c r="A4"/>
      <c r="B4" s="1"/>
      <c r="C4" s="1"/>
      <c r="D4" s="1"/>
      <c r="E4" s="1"/>
      <c r="F4"/>
      <c r="G4"/>
      <c r="H4"/>
      <c r="I4"/>
      <c r="J4" s="1"/>
      <c r="K4" s="3"/>
      <c r="L4" s="3"/>
      <c r="M4" s="3"/>
      <c r="N4" s="1"/>
      <c r="O4" s="9"/>
      <c r="P4" s="9"/>
      <c r="Q4" s="6"/>
    </row>
    <row r="5" spans="1:18" s="5" customFormat="1" ht="21" x14ac:dyDescent="0.4">
      <c r="A5"/>
      <c r="B5" s="1"/>
      <c r="C5" s="1"/>
      <c r="D5" s="1"/>
      <c r="E5" s="1"/>
      <c r="F5" s="7"/>
      <c r="G5" s="7"/>
      <c r="H5"/>
      <c r="I5"/>
      <c r="J5" s="1"/>
      <c r="K5" s="10"/>
      <c r="L5" s="3"/>
      <c r="M5" s="3"/>
      <c r="N5" s="1"/>
      <c r="O5" s="8"/>
      <c r="P5" s="9"/>
      <c r="Q5" s="6"/>
    </row>
    <row r="6" spans="1:18" s="5" customFormat="1" ht="21" x14ac:dyDescent="0.4">
      <c r="A6"/>
      <c r="B6" s="11"/>
      <c r="C6"/>
      <c r="D6" s="12"/>
      <c r="E6" s="13"/>
      <c r="F6" s="13"/>
      <c r="G6" s="13"/>
      <c r="H6"/>
      <c r="I6"/>
      <c r="J6" s="1"/>
      <c r="K6" s="1"/>
      <c r="L6"/>
      <c r="M6" s="3"/>
      <c r="N6" s="1"/>
      <c r="O6" s="8"/>
      <c r="P6" s="9"/>
      <c r="Q6" s="6"/>
    </row>
    <row r="7" spans="1:18" ht="25.8" x14ac:dyDescent="0.5">
      <c r="B7" s="14" t="s">
        <v>2</v>
      </c>
      <c r="D7" s="12"/>
      <c r="E7" s="13"/>
      <c r="F7" s="13"/>
      <c r="G7" s="13"/>
      <c r="H7" s="13"/>
      <c r="L7" s="15"/>
      <c r="M7" s="15"/>
      <c r="N7" s="15"/>
      <c r="O7" s="15"/>
      <c r="P7" s="15"/>
      <c r="Q7" s="15"/>
      <c r="R7" s="15"/>
    </row>
    <row r="8" spans="1:18" s="5" customFormat="1" ht="19.5" customHeight="1" x14ac:dyDescent="0.5">
      <c r="B8" s="14" t="s">
        <v>3</v>
      </c>
      <c r="C8" s="6"/>
      <c r="E8" s="6"/>
      <c r="F8" s="6"/>
      <c r="G8" s="6"/>
      <c r="H8" s="6"/>
      <c r="L8" s="4"/>
      <c r="M8" s="4"/>
      <c r="N8" s="4"/>
      <c r="O8" s="4"/>
    </row>
    <row r="9" spans="1:18" s="5" customFormat="1" ht="19.5" customHeight="1" x14ac:dyDescent="0.5">
      <c r="B9" s="78" t="s">
        <v>4</v>
      </c>
      <c r="C9" s="79"/>
      <c r="D9" s="79"/>
      <c r="E9" s="79"/>
      <c r="F9" s="79"/>
      <c r="G9" s="79"/>
      <c r="H9" s="79"/>
      <c r="I9" s="79"/>
      <c r="J9" s="79"/>
      <c r="K9" s="79"/>
    </row>
    <row r="10" spans="1:18" ht="4.5" hidden="1" customHeight="1" x14ac:dyDescent="0.3">
      <c r="B10" s="12"/>
      <c r="C10" s="13"/>
      <c r="D10" s="13"/>
      <c r="E10" s="13"/>
      <c r="F10" s="13"/>
      <c r="G10" s="13"/>
      <c r="H10" s="13"/>
    </row>
    <row r="11" spans="1:18" ht="13.5" customHeight="1" x14ac:dyDescent="0.3">
      <c r="B11" s="16" t="s">
        <v>5</v>
      </c>
      <c r="C11" s="17"/>
      <c r="D11" s="17"/>
      <c r="E11" s="17"/>
      <c r="F11" s="17"/>
      <c r="G11" s="17"/>
      <c r="H11" s="17"/>
      <c r="J11" s="18"/>
    </row>
    <row r="12" spans="1:18" s="21" customFormat="1" ht="30.75" customHeight="1" x14ac:dyDescent="0.3">
      <c r="A12" s="80" t="s">
        <v>6</v>
      </c>
      <c r="B12" s="81" t="s">
        <v>7</v>
      </c>
      <c r="C12" s="83" t="s">
        <v>8</v>
      </c>
      <c r="D12" s="84" t="s">
        <v>9</v>
      </c>
      <c r="E12" s="84" t="s">
        <v>10</v>
      </c>
      <c r="F12" s="19"/>
      <c r="G12" s="85" t="s">
        <v>11</v>
      </c>
      <c r="H12" s="86"/>
      <c r="I12" s="85" t="s">
        <v>12</v>
      </c>
      <c r="J12" s="87"/>
      <c r="K12" s="86"/>
      <c r="L12" s="20"/>
      <c r="M12" s="72" t="s">
        <v>13</v>
      </c>
      <c r="N12" s="72" t="s">
        <v>14</v>
      </c>
      <c r="O12" s="72" t="s">
        <v>15</v>
      </c>
      <c r="P12" s="72" t="s">
        <v>16</v>
      </c>
    </row>
    <row r="13" spans="1:18" s="21" customFormat="1" ht="147.6" customHeight="1" x14ac:dyDescent="0.3">
      <c r="A13" s="80"/>
      <c r="B13" s="82"/>
      <c r="C13" s="83"/>
      <c r="D13" s="84"/>
      <c r="E13" s="84"/>
      <c r="F13" s="22" t="s">
        <v>17</v>
      </c>
      <c r="G13" s="23" t="s">
        <v>18</v>
      </c>
      <c r="H13" s="23" t="s">
        <v>19</v>
      </c>
      <c r="I13" s="23" t="s">
        <v>20</v>
      </c>
      <c r="J13" s="23" t="s">
        <v>21</v>
      </c>
      <c r="K13" s="23" t="s">
        <v>22</v>
      </c>
      <c r="L13" s="24" t="s">
        <v>23</v>
      </c>
      <c r="M13" s="73"/>
      <c r="N13" s="73"/>
      <c r="O13" s="73"/>
      <c r="P13" s="73"/>
    </row>
    <row r="14" spans="1:18" s="16" customFormat="1" ht="29.25" customHeight="1" x14ac:dyDescent="0.3">
      <c r="A14" s="25">
        <v>1</v>
      </c>
      <c r="B14" s="26" t="s">
        <v>24</v>
      </c>
      <c r="C14" s="27"/>
      <c r="D14" s="28"/>
      <c r="E14" s="28"/>
      <c r="F14" s="29"/>
      <c r="G14" s="30"/>
      <c r="H14" s="30"/>
      <c r="I14" s="30"/>
      <c r="J14" s="30"/>
      <c r="K14" s="30"/>
      <c r="L14" s="31"/>
      <c r="M14" s="32"/>
      <c r="N14" s="32"/>
      <c r="O14" s="32"/>
      <c r="P14" s="32"/>
    </row>
    <row r="15" spans="1:18" s="36" customFormat="1" ht="15.6" x14ac:dyDescent="0.3">
      <c r="A15" s="25">
        <v>1</v>
      </c>
      <c r="B15" s="33" t="s">
        <v>1</v>
      </c>
      <c r="C15" s="25">
        <v>18</v>
      </c>
      <c r="D15" s="25">
        <v>1</v>
      </c>
      <c r="E15" s="34">
        <v>10256</v>
      </c>
      <c r="F15" s="34"/>
      <c r="G15" s="34"/>
      <c r="H15" s="34"/>
      <c r="I15" s="34">
        <v>5128</v>
      </c>
      <c r="J15" s="34">
        <v>22563</v>
      </c>
      <c r="K15" s="34">
        <v>1026</v>
      </c>
      <c r="L15" s="35"/>
      <c r="M15" s="35">
        <v>0</v>
      </c>
      <c r="N15" s="35">
        <v>10256</v>
      </c>
      <c r="O15" s="35">
        <v>38973</v>
      </c>
      <c r="P15" s="35">
        <f>(O15*12)+N15</f>
        <v>477932</v>
      </c>
    </row>
    <row r="16" spans="1:18" s="36" customFormat="1" ht="15.6" x14ac:dyDescent="0.3">
      <c r="A16" s="25">
        <v>2</v>
      </c>
      <c r="B16" s="33" t="s">
        <v>25</v>
      </c>
      <c r="C16" s="37" t="s">
        <v>26</v>
      </c>
      <c r="D16" s="25">
        <v>1</v>
      </c>
      <c r="E16" s="38">
        <v>9230</v>
      </c>
      <c r="F16" s="38"/>
      <c r="G16" s="34"/>
      <c r="H16" s="34"/>
      <c r="I16" s="39">
        <v>4615</v>
      </c>
      <c r="J16" s="34">
        <v>13845</v>
      </c>
      <c r="K16" s="34"/>
      <c r="L16" s="34"/>
      <c r="M16" s="35">
        <v>0</v>
      </c>
      <c r="N16" s="35">
        <v>9230</v>
      </c>
      <c r="O16" s="35">
        <v>27690</v>
      </c>
      <c r="P16" s="35">
        <f t="shared" ref="P16:P19" si="0">(O16*12)+N16</f>
        <v>341510</v>
      </c>
    </row>
    <row r="17" spans="1:16" s="36" customFormat="1" ht="15.6" hidden="1" x14ac:dyDescent="0.3">
      <c r="A17" s="25">
        <v>3</v>
      </c>
      <c r="B17" s="33" t="s">
        <v>27</v>
      </c>
      <c r="C17" s="37">
        <v>10</v>
      </c>
      <c r="D17" s="25">
        <v>0.75</v>
      </c>
      <c r="E17" s="38">
        <v>4859</v>
      </c>
      <c r="F17" s="38"/>
      <c r="G17" s="34"/>
      <c r="H17" s="34"/>
      <c r="I17" s="34">
        <v>1822</v>
      </c>
      <c r="J17" s="34"/>
      <c r="K17" s="34"/>
      <c r="L17" s="34"/>
      <c r="M17" s="35">
        <v>0</v>
      </c>
      <c r="N17" s="35">
        <v>3644</v>
      </c>
      <c r="O17" s="35">
        <v>5466</v>
      </c>
      <c r="P17" s="35">
        <f t="shared" si="0"/>
        <v>69236</v>
      </c>
    </row>
    <row r="18" spans="1:16" s="36" customFormat="1" ht="15.6" x14ac:dyDescent="0.3">
      <c r="A18" s="25">
        <v>3</v>
      </c>
      <c r="B18" s="33" t="s">
        <v>27</v>
      </c>
      <c r="C18" s="37">
        <v>10</v>
      </c>
      <c r="D18" s="25">
        <v>1</v>
      </c>
      <c r="E18" s="38">
        <v>5815</v>
      </c>
      <c r="F18" s="38"/>
      <c r="G18" s="34"/>
      <c r="H18" s="34"/>
      <c r="I18" s="34">
        <v>2908</v>
      </c>
      <c r="J18" s="34">
        <v>8723</v>
      </c>
      <c r="K18" s="34"/>
      <c r="L18" s="34"/>
      <c r="M18" s="35"/>
      <c r="N18" s="35">
        <v>5815</v>
      </c>
      <c r="O18" s="35">
        <v>17446</v>
      </c>
      <c r="P18" s="35">
        <f t="shared" si="0"/>
        <v>215167</v>
      </c>
    </row>
    <row r="19" spans="1:16" s="36" customFormat="1" ht="15.6" x14ac:dyDescent="0.3">
      <c r="A19" s="25">
        <v>4</v>
      </c>
      <c r="B19" s="33" t="s">
        <v>28</v>
      </c>
      <c r="C19" s="37">
        <v>4</v>
      </c>
      <c r="D19" s="25">
        <v>1</v>
      </c>
      <c r="E19" s="38">
        <v>4058</v>
      </c>
      <c r="F19" s="38"/>
      <c r="G19" s="34"/>
      <c r="H19" s="34"/>
      <c r="I19" s="34">
        <v>2029</v>
      </c>
      <c r="J19" s="34">
        <v>4058</v>
      </c>
      <c r="K19" s="34"/>
      <c r="L19" s="34"/>
      <c r="M19" s="35">
        <v>0</v>
      </c>
      <c r="N19" s="35">
        <v>4058</v>
      </c>
      <c r="O19" s="35">
        <v>10145</v>
      </c>
      <c r="P19" s="35">
        <f t="shared" si="0"/>
        <v>125798</v>
      </c>
    </row>
    <row r="20" spans="1:16" s="36" customFormat="1" ht="15.6" x14ac:dyDescent="0.3">
      <c r="A20" s="25"/>
      <c r="B20" s="33" t="s">
        <v>29</v>
      </c>
      <c r="C20" s="37"/>
      <c r="D20" s="40">
        <v>4</v>
      </c>
      <c r="E20" s="41">
        <v>29359</v>
      </c>
      <c r="F20" s="41"/>
      <c r="G20" s="10"/>
      <c r="H20" s="10"/>
      <c r="I20" s="10">
        <v>14680</v>
      </c>
      <c r="J20" s="10">
        <f>SUM(J15:J19)</f>
        <v>49189</v>
      </c>
      <c r="K20" s="10">
        <v>1026</v>
      </c>
      <c r="L20" s="10"/>
      <c r="M20" s="42">
        <v>0</v>
      </c>
      <c r="N20" s="42">
        <v>29359</v>
      </c>
      <c r="O20" s="42">
        <f>O15+O16+O18+O19</f>
        <v>94254</v>
      </c>
      <c r="P20" s="42">
        <f>P15+P16+P18+P19</f>
        <v>1160407</v>
      </c>
    </row>
    <row r="21" spans="1:16" s="36" customFormat="1" ht="28.5" customHeight="1" x14ac:dyDescent="0.3">
      <c r="A21" s="40">
        <v>2</v>
      </c>
      <c r="B21" s="43" t="s">
        <v>30</v>
      </c>
      <c r="C21" s="44"/>
      <c r="D21" s="40"/>
      <c r="E21" s="41"/>
      <c r="F21" s="41"/>
      <c r="G21" s="34"/>
      <c r="H21" s="34"/>
      <c r="I21" s="34"/>
      <c r="J21" s="34"/>
      <c r="K21" s="34"/>
      <c r="L21" s="34"/>
      <c r="M21" s="35"/>
      <c r="N21" s="35"/>
      <c r="O21" s="35"/>
      <c r="P21" s="35"/>
    </row>
    <row r="22" spans="1:16" s="36" customFormat="1" ht="15.6" x14ac:dyDescent="0.3">
      <c r="A22" s="25">
        <v>1</v>
      </c>
      <c r="B22" s="25" t="s">
        <v>31</v>
      </c>
      <c r="C22" s="25">
        <v>11</v>
      </c>
      <c r="D22" s="25">
        <v>1</v>
      </c>
      <c r="E22" s="34">
        <v>6294</v>
      </c>
      <c r="F22" s="34"/>
      <c r="G22" s="34"/>
      <c r="H22" s="34"/>
      <c r="I22" s="34">
        <v>3147</v>
      </c>
      <c r="J22" s="34">
        <v>6294</v>
      </c>
      <c r="K22" s="34">
        <v>1259</v>
      </c>
      <c r="L22" s="34"/>
      <c r="M22" s="35">
        <v>0</v>
      </c>
      <c r="N22" s="35">
        <v>6294</v>
      </c>
      <c r="O22" s="35">
        <v>16994</v>
      </c>
      <c r="P22" s="35">
        <v>210222</v>
      </c>
    </row>
    <row r="23" spans="1:16" s="36" customFormat="1" ht="15.6" x14ac:dyDescent="0.3">
      <c r="A23" s="25">
        <v>2</v>
      </c>
      <c r="B23" s="33" t="s">
        <v>32</v>
      </c>
      <c r="C23" s="25">
        <v>4</v>
      </c>
      <c r="D23" s="25">
        <v>1</v>
      </c>
      <c r="E23" s="34">
        <v>4058</v>
      </c>
      <c r="F23" s="34"/>
      <c r="G23" s="34"/>
      <c r="H23" s="34"/>
      <c r="I23" s="34"/>
      <c r="J23" s="34">
        <v>406</v>
      </c>
      <c r="K23" s="34"/>
      <c r="L23" s="34"/>
      <c r="M23" s="35">
        <v>3942</v>
      </c>
      <c r="N23" s="35">
        <v>4058</v>
      </c>
      <c r="O23" s="35">
        <v>8406</v>
      </c>
      <c r="P23" s="35">
        <v>104930</v>
      </c>
    </row>
    <row r="24" spans="1:16" s="36" customFormat="1" ht="15.6" x14ac:dyDescent="0.3">
      <c r="A24" s="25">
        <v>3</v>
      </c>
      <c r="B24" s="33" t="s">
        <v>33</v>
      </c>
      <c r="C24" s="25">
        <v>6</v>
      </c>
      <c r="D24" s="25">
        <v>1</v>
      </c>
      <c r="E24" s="34">
        <v>4633</v>
      </c>
      <c r="F24" s="34"/>
      <c r="G24" s="34">
        <v>1158</v>
      </c>
      <c r="H24" s="34">
        <v>463</v>
      </c>
      <c r="I24" s="34">
        <v>2317</v>
      </c>
      <c r="J24" s="34">
        <v>2317</v>
      </c>
      <c r="K24" s="34">
        <v>1390</v>
      </c>
      <c r="L24" s="34"/>
      <c r="M24" s="35"/>
      <c r="N24" s="35">
        <v>4633</v>
      </c>
      <c r="O24" s="35">
        <v>12278</v>
      </c>
      <c r="P24" s="35">
        <v>151969</v>
      </c>
    </row>
    <row r="25" spans="1:16" s="36" customFormat="1" ht="13.5" customHeight="1" x14ac:dyDescent="0.3">
      <c r="A25" s="25">
        <v>4</v>
      </c>
      <c r="B25" s="33" t="s">
        <v>34</v>
      </c>
      <c r="C25" s="37">
        <v>4</v>
      </c>
      <c r="D25" s="25">
        <v>8</v>
      </c>
      <c r="E25" s="38">
        <v>32464</v>
      </c>
      <c r="F25" s="38">
        <v>6496</v>
      </c>
      <c r="G25" s="34">
        <v>8116</v>
      </c>
      <c r="H25" s="39">
        <v>3246</v>
      </c>
      <c r="I25" s="34"/>
      <c r="J25" s="34">
        <v>3246</v>
      </c>
      <c r="K25" s="34"/>
      <c r="L25" s="34">
        <v>5600</v>
      </c>
      <c r="M25" s="34">
        <v>31536</v>
      </c>
      <c r="N25" s="34">
        <v>32464</v>
      </c>
      <c r="O25" s="35">
        <v>90704</v>
      </c>
      <c r="P25" s="34">
        <v>1120912</v>
      </c>
    </row>
    <row r="26" spans="1:16" s="36" customFormat="1" ht="15.6" x14ac:dyDescent="0.3">
      <c r="A26" s="25">
        <v>5</v>
      </c>
      <c r="B26" s="33" t="s">
        <v>35</v>
      </c>
      <c r="C26" s="37">
        <v>2</v>
      </c>
      <c r="D26" s="25">
        <v>1</v>
      </c>
      <c r="E26" s="38">
        <v>3483</v>
      </c>
      <c r="F26" s="38">
        <v>697</v>
      </c>
      <c r="G26" s="34">
        <v>871</v>
      </c>
      <c r="H26" s="39">
        <v>348</v>
      </c>
      <c r="I26" s="34"/>
      <c r="J26" s="34">
        <v>348</v>
      </c>
      <c r="K26" s="34"/>
      <c r="L26" s="34"/>
      <c r="M26" s="34">
        <v>4517</v>
      </c>
      <c r="N26" s="34">
        <v>3483</v>
      </c>
      <c r="O26" s="35">
        <v>10264</v>
      </c>
      <c r="P26" s="34">
        <v>126651</v>
      </c>
    </row>
    <row r="27" spans="1:16" s="36" customFormat="1" ht="15.6" x14ac:dyDescent="0.3">
      <c r="A27" s="25">
        <v>6</v>
      </c>
      <c r="B27" s="45" t="s">
        <v>36</v>
      </c>
      <c r="C27" s="37">
        <v>4</v>
      </c>
      <c r="D27" s="25">
        <v>2</v>
      </c>
      <c r="E27" s="46">
        <v>8116</v>
      </c>
      <c r="F27" s="46"/>
      <c r="G27" s="47">
        <v>2029</v>
      </c>
      <c r="H27" s="48"/>
      <c r="I27" s="25"/>
      <c r="J27" s="25">
        <v>812</v>
      </c>
      <c r="K27" s="47"/>
      <c r="L27" s="47"/>
      <c r="M27" s="47">
        <v>7884</v>
      </c>
      <c r="N27" s="47">
        <v>8116</v>
      </c>
      <c r="O27" s="47">
        <v>18841</v>
      </c>
      <c r="P27" s="47">
        <v>234208</v>
      </c>
    </row>
    <row r="28" spans="1:16" s="36" customFormat="1" ht="15.6" x14ac:dyDescent="0.3">
      <c r="A28" s="25">
        <v>7</v>
      </c>
      <c r="B28" s="45" t="s">
        <v>37</v>
      </c>
      <c r="C28" s="37">
        <v>1</v>
      </c>
      <c r="D28" s="25">
        <v>2</v>
      </c>
      <c r="E28" s="46">
        <v>6390</v>
      </c>
      <c r="F28" s="46"/>
      <c r="G28" s="47"/>
      <c r="H28" s="48"/>
      <c r="I28" s="25"/>
      <c r="J28" s="25">
        <v>640</v>
      </c>
      <c r="K28" s="47"/>
      <c r="L28" s="47"/>
      <c r="M28" s="47">
        <v>9610</v>
      </c>
      <c r="N28" s="47">
        <v>6390</v>
      </c>
      <c r="O28" s="47">
        <v>16640</v>
      </c>
      <c r="P28" s="47">
        <v>206070</v>
      </c>
    </row>
    <row r="29" spans="1:16" s="36" customFormat="1" ht="15.6" x14ac:dyDescent="0.3">
      <c r="A29" s="25">
        <v>7</v>
      </c>
      <c r="B29" s="45" t="s">
        <v>38</v>
      </c>
      <c r="C29" s="37">
        <v>1</v>
      </c>
      <c r="D29" s="25">
        <v>1</v>
      </c>
      <c r="E29" s="46">
        <v>3195</v>
      </c>
      <c r="F29" s="46"/>
      <c r="G29" s="47"/>
      <c r="H29" s="48"/>
      <c r="I29" s="25"/>
      <c r="J29" s="25">
        <v>320</v>
      </c>
      <c r="K29" s="47"/>
      <c r="L29" s="47"/>
      <c r="M29" s="47">
        <v>4805</v>
      </c>
      <c r="N29" s="47">
        <v>3195</v>
      </c>
      <c r="O29" s="47">
        <v>8320</v>
      </c>
      <c r="P29" s="47">
        <v>103035</v>
      </c>
    </row>
    <row r="30" spans="1:16" s="36" customFormat="1" ht="15.6" x14ac:dyDescent="0.3">
      <c r="A30" s="25">
        <v>8</v>
      </c>
      <c r="B30" s="45" t="s">
        <v>39</v>
      </c>
      <c r="C30" s="37">
        <v>10</v>
      </c>
      <c r="D30" s="25">
        <v>0.5</v>
      </c>
      <c r="E30" s="46">
        <v>2908</v>
      </c>
      <c r="F30" s="46"/>
      <c r="G30" s="47"/>
      <c r="H30" s="48"/>
      <c r="I30" s="25"/>
      <c r="J30" s="25">
        <v>290</v>
      </c>
      <c r="K30" s="47"/>
      <c r="L30" s="47"/>
      <c r="M30" s="47">
        <v>1092</v>
      </c>
      <c r="N30" s="47">
        <v>2908</v>
      </c>
      <c r="O30" s="47">
        <v>4290</v>
      </c>
      <c r="P30" s="47">
        <v>54388</v>
      </c>
    </row>
    <row r="31" spans="1:16" s="36" customFormat="1" ht="18.75" customHeight="1" x14ac:dyDescent="0.3">
      <c r="A31" s="25"/>
      <c r="B31" s="43" t="s">
        <v>29</v>
      </c>
      <c r="C31" s="25"/>
      <c r="D31" s="40">
        <f>SUM(D22:D30)</f>
        <v>17.5</v>
      </c>
      <c r="E31" s="10">
        <f>SUM(E22:E30)</f>
        <v>71541</v>
      </c>
      <c r="F31" s="10">
        <v>7193</v>
      </c>
      <c r="G31" s="10">
        <f>SUM(G15:G27)</f>
        <v>12174</v>
      </c>
      <c r="H31" s="10">
        <f>SUM(H24:H30)</f>
        <v>4057</v>
      </c>
      <c r="I31" s="10">
        <f>SUM(I22:I25)</f>
        <v>5464</v>
      </c>
      <c r="J31" s="10">
        <f>SUM(J22:J30)</f>
        <v>14673</v>
      </c>
      <c r="K31" s="10">
        <f>SUM(K22:K24)</f>
        <v>2649</v>
      </c>
      <c r="L31" s="10">
        <v>5600</v>
      </c>
      <c r="M31" s="10">
        <f>SUM(M22:M30)</f>
        <v>63386</v>
      </c>
      <c r="N31" s="10">
        <f>SUM(N22:N30)</f>
        <v>71541</v>
      </c>
      <c r="O31" s="10">
        <f>SUM(O22:O30)</f>
        <v>186737</v>
      </c>
      <c r="P31" s="10">
        <f>SUM(P22:P30)</f>
        <v>2312385</v>
      </c>
    </row>
    <row r="32" spans="1:16" s="36" customFormat="1" ht="15.6" x14ac:dyDescent="0.3">
      <c r="A32" s="40">
        <v>3</v>
      </c>
      <c r="B32" s="49" t="s">
        <v>40</v>
      </c>
      <c r="C32" s="50"/>
      <c r="D32" s="49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2"/>
      <c r="P32" s="53"/>
    </row>
    <row r="33" spans="1:16" s="36" customFormat="1" ht="15.6" x14ac:dyDescent="0.3">
      <c r="A33" s="25">
        <v>1</v>
      </c>
      <c r="B33" s="25" t="s">
        <v>31</v>
      </c>
      <c r="C33" s="25">
        <v>12</v>
      </c>
      <c r="D33" s="25">
        <v>1</v>
      </c>
      <c r="E33" s="34">
        <v>6773</v>
      </c>
      <c r="F33" s="34"/>
      <c r="G33" s="34"/>
      <c r="H33" s="34"/>
      <c r="I33" s="34">
        <v>3386</v>
      </c>
      <c r="J33" s="34">
        <v>6773</v>
      </c>
      <c r="K33" s="34">
        <v>677</v>
      </c>
      <c r="L33" s="34"/>
      <c r="M33" s="34">
        <v>0</v>
      </c>
      <c r="N33" s="34">
        <v>6773</v>
      </c>
      <c r="O33" s="34">
        <v>17609</v>
      </c>
      <c r="P33" s="34">
        <v>218081</v>
      </c>
    </row>
    <row r="34" spans="1:16" s="36" customFormat="1" ht="15.6" x14ac:dyDescent="0.3">
      <c r="A34" s="25">
        <v>2</v>
      </c>
      <c r="B34" s="54" t="s">
        <v>41</v>
      </c>
      <c r="C34" s="25">
        <v>6</v>
      </c>
      <c r="D34" s="25">
        <v>18</v>
      </c>
      <c r="E34" s="34">
        <v>83394</v>
      </c>
      <c r="F34" s="34">
        <v>16678</v>
      </c>
      <c r="G34" s="34"/>
      <c r="H34" s="34"/>
      <c r="I34" s="34"/>
      <c r="J34" s="34">
        <v>834</v>
      </c>
      <c r="K34" s="34">
        <v>19000</v>
      </c>
      <c r="L34" s="34"/>
      <c r="M34" s="34">
        <v>41606</v>
      </c>
      <c r="N34" s="34">
        <v>83394</v>
      </c>
      <c r="O34" s="34">
        <v>161512</v>
      </c>
      <c r="P34" s="34">
        <v>2021538</v>
      </c>
    </row>
    <row r="35" spans="1:16" s="36" customFormat="1" ht="15.6" hidden="1" x14ac:dyDescent="0.3">
      <c r="A35" s="25">
        <v>4</v>
      </c>
      <c r="B35" s="40"/>
      <c r="C35" s="25"/>
      <c r="D35" s="40"/>
      <c r="E35" s="10"/>
      <c r="F35" s="10"/>
      <c r="G35" s="10"/>
      <c r="H35" s="10"/>
      <c r="I35" s="10"/>
      <c r="J35" s="10"/>
      <c r="K35" s="10"/>
      <c r="L35" s="10"/>
      <c r="M35" s="10"/>
      <c r="N35" s="10">
        <f>SUM(N33:N34)</f>
        <v>90167</v>
      </c>
      <c r="O35" s="10">
        <f>SUM(O33:O34)</f>
        <v>179121</v>
      </c>
      <c r="P35" s="10">
        <f>SUM(P33:P34)</f>
        <v>2239619</v>
      </c>
    </row>
    <row r="36" spans="1:16" s="36" customFormat="1" ht="15.6" hidden="1" x14ac:dyDescent="0.3">
      <c r="A36" s="25"/>
      <c r="B36" s="74" t="s">
        <v>42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55"/>
    </row>
    <row r="37" spans="1:16" s="36" customFormat="1" ht="15.6" hidden="1" x14ac:dyDescent="0.3">
      <c r="A37" s="25">
        <v>5</v>
      </c>
      <c r="B37" s="25"/>
      <c r="C37" s="25">
        <v>11</v>
      </c>
      <c r="D37" s="25">
        <v>1</v>
      </c>
      <c r="E37" s="34">
        <v>5260</v>
      </c>
      <c r="F37" s="34"/>
      <c r="G37" s="34"/>
      <c r="H37" s="34"/>
      <c r="I37" s="34">
        <v>2630</v>
      </c>
      <c r="J37" s="34"/>
      <c r="K37" s="34"/>
      <c r="L37" s="34"/>
      <c r="M37" s="34">
        <v>0</v>
      </c>
      <c r="N37" s="34">
        <f>E37</f>
        <v>5260</v>
      </c>
      <c r="O37" s="34">
        <f>E37+I37+K37</f>
        <v>7890</v>
      </c>
      <c r="P37" s="34">
        <f>O37*12+N37</f>
        <v>99940</v>
      </c>
    </row>
    <row r="38" spans="1:16" s="36" customFormat="1" ht="15.6" hidden="1" x14ac:dyDescent="0.3">
      <c r="A38" s="25">
        <v>6</v>
      </c>
      <c r="B38" s="54" t="s">
        <v>43</v>
      </c>
      <c r="C38" s="25">
        <v>10</v>
      </c>
      <c r="D38" s="25">
        <v>1</v>
      </c>
      <c r="E38" s="34">
        <v>4859</v>
      </c>
      <c r="F38" s="34"/>
      <c r="G38" s="34"/>
      <c r="H38" s="34"/>
      <c r="I38" s="34">
        <v>2430</v>
      </c>
      <c r="J38" s="34"/>
      <c r="K38" s="34"/>
      <c r="L38" s="34"/>
      <c r="M38" s="34">
        <v>0</v>
      </c>
      <c r="N38" s="34">
        <v>4859</v>
      </c>
      <c r="O38" s="34">
        <f>E38+I38+K38</f>
        <v>7289</v>
      </c>
      <c r="P38" s="34">
        <f>O38*12+N38</f>
        <v>92327</v>
      </c>
    </row>
    <row r="39" spans="1:16" s="36" customFormat="1" ht="15.6" hidden="1" x14ac:dyDescent="0.3">
      <c r="A39" s="25">
        <v>7</v>
      </c>
      <c r="B39" s="54" t="s">
        <v>41</v>
      </c>
      <c r="C39" s="25">
        <v>6</v>
      </c>
      <c r="D39" s="25">
        <v>12.5</v>
      </c>
      <c r="E39" s="34">
        <v>3872</v>
      </c>
      <c r="F39" s="34"/>
      <c r="G39" s="34"/>
      <c r="H39" s="34"/>
      <c r="I39" s="34"/>
      <c r="J39" s="34"/>
      <c r="K39" s="34"/>
      <c r="L39" s="34"/>
      <c r="M39" s="34">
        <v>2218</v>
      </c>
      <c r="N39" s="34">
        <v>3872</v>
      </c>
      <c r="O39" s="34">
        <v>6000</v>
      </c>
      <c r="P39" s="34">
        <f>O39*12+N39</f>
        <v>75872</v>
      </c>
    </row>
    <row r="40" spans="1:16" s="36" customFormat="1" ht="22.5" customHeight="1" x14ac:dyDescent="0.3">
      <c r="A40" s="25"/>
      <c r="B40" s="43" t="s">
        <v>29</v>
      </c>
      <c r="C40" s="25"/>
      <c r="D40" s="40">
        <v>19</v>
      </c>
      <c r="E40" s="41">
        <v>90167</v>
      </c>
      <c r="F40" s="41">
        <v>16678</v>
      </c>
      <c r="G40" s="41"/>
      <c r="H40" s="41"/>
      <c r="I40" s="41">
        <v>3386</v>
      </c>
      <c r="J40" s="41">
        <v>7607</v>
      </c>
      <c r="K40" s="41">
        <v>19677</v>
      </c>
      <c r="L40" s="41"/>
      <c r="M40" s="41">
        <v>41606</v>
      </c>
      <c r="N40" s="41">
        <v>90167</v>
      </c>
      <c r="O40" s="41">
        <v>179121</v>
      </c>
      <c r="P40" s="41">
        <f>SUM(P33:P34)</f>
        <v>2239619</v>
      </c>
    </row>
    <row r="41" spans="1:16" s="36" customFormat="1" ht="15.75" customHeight="1" x14ac:dyDescent="0.3">
      <c r="A41" s="25">
        <v>4</v>
      </c>
      <c r="B41" s="43" t="s">
        <v>44</v>
      </c>
      <c r="C41" s="25"/>
      <c r="D41" s="40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s="36" customFormat="1" ht="15.6" x14ac:dyDescent="0.3">
      <c r="A42" s="25">
        <v>1</v>
      </c>
      <c r="B42" s="33" t="s">
        <v>45</v>
      </c>
      <c r="C42" s="25">
        <v>12</v>
      </c>
      <c r="D42" s="25">
        <v>1</v>
      </c>
      <c r="E42" s="38">
        <v>6773</v>
      </c>
      <c r="F42" s="41"/>
      <c r="G42" s="41"/>
      <c r="H42" s="41"/>
      <c r="I42" s="38">
        <v>3387</v>
      </c>
      <c r="J42" s="38">
        <v>6773</v>
      </c>
      <c r="K42" s="38"/>
      <c r="L42" s="38"/>
      <c r="M42" s="38"/>
      <c r="N42" s="38">
        <v>6773</v>
      </c>
      <c r="O42" s="38">
        <v>16933</v>
      </c>
      <c r="P42" s="38">
        <v>209969</v>
      </c>
    </row>
    <row r="43" spans="1:16" s="36" customFormat="1" ht="30.75" customHeight="1" x14ac:dyDescent="0.3">
      <c r="A43" s="25">
        <v>2</v>
      </c>
      <c r="B43" s="45" t="s">
        <v>46</v>
      </c>
      <c r="C43" s="25">
        <v>10</v>
      </c>
      <c r="D43" s="25">
        <v>1</v>
      </c>
      <c r="E43" s="38">
        <v>5815</v>
      </c>
      <c r="F43" s="41"/>
      <c r="G43" s="41"/>
      <c r="H43" s="41"/>
      <c r="I43" s="38">
        <v>2908</v>
      </c>
      <c r="J43" s="38">
        <v>5815</v>
      </c>
      <c r="K43" s="38"/>
      <c r="L43" s="38"/>
      <c r="M43" s="38"/>
      <c r="N43" s="38">
        <v>5815</v>
      </c>
      <c r="O43" s="38">
        <v>14538</v>
      </c>
      <c r="P43" s="38">
        <v>180271</v>
      </c>
    </row>
    <row r="44" spans="1:16" s="36" customFormat="1" ht="15.6" x14ac:dyDescent="0.3">
      <c r="A44" s="25">
        <v>3</v>
      </c>
      <c r="B44" s="33" t="s">
        <v>47</v>
      </c>
      <c r="C44" s="25">
        <v>10</v>
      </c>
      <c r="D44" s="25">
        <v>4</v>
      </c>
      <c r="E44" s="38">
        <v>23260</v>
      </c>
      <c r="F44" s="41"/>
      <c r="G44" s="41"/>
      <c r="H44" s="41"/>
      <c r="I44" s="38">
        <v>11632</v>
      </c>
      <c r="J44" s="38">
        <v>23260</v>
      </c>
      <c r="K44" s="38"/>
      <c r="L44" s="38">
        <v>8000</v>
      </c>
      <c r="M44" s="38"/>
      <c r="N44" s="38">
        <v>23260</v>
      </c>
      <c r="O44" s="38">
        <v>66152</v>
      </c>
      <c r="P44" s="38">
        <v>817084</v>
      </c>
    </row>
    <row r="45" spans="1:16" s="36" customFormat="1" ht="20.25" customHeight="1" x14ac:dyDescent="0.3">
      <c r="A45" s="25">
        <v>4</v>
      </c>
      <c r="B45" s="45" t="s">
        <v>48</v>
      </c>
      <c r="C45" s="25">
        <v>10</v>
      </c>
      <c r="D45" s="25">
        <v>1</v>
      </c>
      <c r="E45" s="38">
        <v>5815</v>
      </c>
      <c r="F45" s="41"/>
      <c r="G45" s="41"/>
      <c r="H45" s="41"/>
      <c r="I45" s="38">
        <v>2908</v>
      </c>
      <c r="J45" s="41">
        <v>5815</v>
      </c>
      <c r="K45" s="41"/>
      <c r="L45" s="41"/>
      <c r="M45" s="41"/>
      <c r="N45" s="38">
        <v>5815</v>
      </c>
      <c r="O45" s="38">
        <v>14538</v>
      </c>
      <c r="P45" s="38">
        <v>180271</v>
      </c>
    </row>
    <row r="46" spans="1:16" s="36" customFormat="1" ht="31.2" x14ac:dyDescent="0.3">
      <c r="A46" s="25">
        <v>5</v>
      </c>
      <c r="B46" s="45" t="s">
        <v>49</v>
      </c>
      <c r="C46" s="25">
        <v>1</v>
      </c>
      <c r="D46" s="25">
        <v>1</v>
      </c>
      <c r="E46" s="38">
        <v>3195</v>
      </c>
      <c r="F46" s="41"/>
      <c r="G46" s="41"/>
      <c r="H46" s="41"/>
      <c r="I46" s="41"/>
      <c r="J46" s="41">
        <v>320</v>
      </c>
      <c r="K46" s="41"/>
      <c r="L46" s="41"/>
      <c r="M46" s="38">
        <v>4805</v>
      </c>
      <c r="N46" s="38">
        <v>3195</v>
      </c>
      <c r="O46" s="38">
        <v>8320</v>
      </c>
      <c r="P46" s="38">
        <v>103035</v>
      </c>
    </row>
    <row r="47" spans="1:16" s="36" customFormat="1" ht="15.6" x14ac:dyDescent="0.3">
      <c r="A47" s="25"/>
      <c r="B47" s="56" t="s">
        <v>50</v>
      </c>
      <c r="C47" s="25"/>
      <c r="D47" s="40">
        <v>8</v>
      </c>
      <c r="E47" s="41">
        <f>SUM(E42:E46)</f>
        <v>44858</v>
      </c>
      <c r="F47" s="41"/>
      <c r="G47" s="41"/>
      <c r="H47" s="41"/>
      <c r="I47" s="41">
        <f>SUM(I42:I46)</f>
        <v>20835</v>
      </c>
      <c r="J47" s="41">
        <f>SUM(J42:J46)</f>
        <v>41983</v>
      </c>
      <c r="K47" s="41"/>
      <c r="L47" s="41">
        <v>8000</v>
      </c>
      <c r="M47" s="41">
        <v>4805</v>
      </c>
      <c r="N47" s="41">
        <f>SUM(N42:N46)</f>
        <v>44858</v>
      </c>
      <c r="O47" s="41">
        <f>SUM(O42:O46)</f>
        <v>120481</v>
      </c>
      <c r="P47" s="41">
        <f>SUM(P42:P46)</f>
        <v>1490630</v>
      </c>
    </row>
    <row r="48" spans="1:16" s="36" customFormat="1" ht="15.6" x14ac:dyDescent="0.3">
      <c r="A48" s="40">
        <v>5</v>
      </c>
      <c r="B48" s="56" t="s">
        <v>51</v>
      </c>
      <c r="C48" s="25"/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1:18" s="36" customFormat="1" ht="15.6" x14ac:dyDescent="0.3">
      <c r="A49" s="25">
        <v>1</v>
      </c>
      <c r="B49" s="45" t="s">
        <v>45</v>
      </c>
      <c r="C49" s="25">
        <v>12</v>
      </c>
      <c r="D49" s="25">
        <v>1</v>
      </c>
      <c r="E49" s="38">
        <v>6773</v>
      </c>
      <c r="F49" s="38"/>
      <c r="G49" s="38"/>
      <c r="H49" s="38"/>
      <c r="I49" s="38">
        <v>3387</v>
      </c>
      <c r="J49" s="38">
        <v>6773</v>
      </c>
      <c r="K49" s="38"/>
      <c r="L49" s="38"/>
      <c r="M49" s="38"/>
      <c r="N49" s="38">
        <v>6773</v>
      </c>
      <c r="O49" s="38">
        <v>16933</v>
      </c>
      <c r="P49" s="38">
        <v>209969</v>
      </c>
    </row>
    <row r="50" spans="1:18" s="36" customFormat="1" ht="15.6" x14ac:dyDescent="0.3">
      <c r="A50" s="25">
        <v>2</v>
      </c>
      <c r="B50" s="45" t="s">
        <v>52</v>
      </c>
      <c r="C50" s="25">
        <v>10</v>
      </c>
      <c r="D50" s="25">
        <v>4</v>
      </c>
      <c r="E50" s="38">
        <v>23260</v>
      </c>
      <c r="F50" s="38"/>
      <c r="G50" s="38"/>
      <c r="H50" s="38"/>
      <c r="I50" s="38">
        <v>11632</v>
      </c>
      <c r="J50" s="38">
        <v>23260</v>
      </c>
      <c r="K50" s="38"/>
      <c r="L50" s="38"/>
      <c r="M50" s="38"/>
      <c r="N50" s="38">
        <v>23260</v>
      </c>
      <c r="O50" s="38">
        <v>58152</v>
      </c>
      <c r="P50" s="38">
        <v>721084</v>
      </c>
    </row>
    <row r="51" spans="1:18" s="36" customFormat="1" ht="15.6" x14ac:dyDescent="0.3">
      <c r="A51" s="25"/>
      <c r="B51" s="56" t="s">
        <v>50</v>
      </c>
      <c r="C51" s="25"/>
      <c r="D51" s="40">
        <v>5</v>
      </c>
      <c r="E51" s="41">
        <v>30033</v>
      </c>
      <c r="F51" s="41"/>
      <c r="G51" s="41"/>
      <c r="H51" s="41"/>
      <c r="I51" s="41">
        <v>15019</v>
      </c>
      <c r="J51" s="41">
        <v>30033</v>
      </c>
      <c r="K51" s="41"/>
      <c r="L51" s="41"/>
      <c r="M51" s="41"/>
      <c r="N51" s="41">
        <v>30033</v>
      </c>
      <c r="O51" s="41">
        <v>75085</v>
      </c>
      <c r="P51" s="41">
        <f>SUM(P49:P50)</f>
        <v>931053</v>
      </c>
    </row>
    <row r="52" spans="1:18" s="36" customFormat="1" ht="15.6" x14ac:dyDescent="0.3">
      <c r="A52" s="25"/>
      <c r="B52" s="43" t="s">
        <v>53</v>
      </c>
      <c r="C52" s="25"/>
      <c r="D52" s="57">
        <v>53.5</v>
      </c>
      <c r="E52" s="10">
        <f>SUM(E20)+E31+E47+E51+E40</f>
        <v>265958</v>
      </c>
      <c r="F52" s="10">
        <f>F31+F40</f>
        <v>23871</v>
      </c>
      <c r="G52" s="10">
        <f>G31+G40</f>
        <v>12174</v>
      </c>
      <c r="H52" s="10">
        <f>SUM(H31+H40)</f>
        <v>4057</v>
      </c>
      <c r="I52" s="10">
        <f>SUM(I20+I31+I40+I47+I51)</f>
        <v>59384</v>
      </c>
      <c r="J52" s="10">
        <f>SUM(J20+J31+J40+J47+J51)</f>
        <v>143485</v>
      </c>
      <c r="K52" s="10">
        <f>SUM(K20+K31+K40)</f>
        <v>23352</v>
      </c>
      <c r="L52" s="10">
        <v>13600</v>
      </c>
      <c r="M52" s="10">
        <f>SUM(M31+M40+M47)</f>
        <v>109797</v>
      </c>
      <c r="N52" s="10">
        <f>N20+N31+N40+N47+N51</f>
        <v>265958</v>
      </c>
      <c r="O52" s="10">
        <f>SUM(O20+O31+O40+O47+O51)</f>
        <v>655678</v>
      </c>
      <c r="P52" s="10">
        <f>SUM(P20+P31+P40+P47+P51)</f>
        <v>8134094</v>
      </c>
      <c r="R52" s="58"/>
    </row>
    <row r="53" spans="1:18" ht="18" x14ac:dyDescent="0.35">
      <c r="A53" s="59"/>
      <c r="B53" s="60"/>
      <c r="C53" s="59"/>
      <c r="D53" s="61"/>
      <c r="E53" s="62"/>
      <c r="F53" s="62"/>
      <c r="G53" s="62"/>
      <c r="H53" s="62"/>
      <c r="I53" s="63"/>
      <c r="J53" s="62"/>
      <c r="K53" s="62"/>
      <c r="L53" s="62"/>
      <c r="M53" s="62"/>
      <c r="N53" s="62"/>
      <c r="O53" s="62"/>
      <c r="P53" s="64"/>
      <c r="R53" s="65"/>
    </row>
    <row r="54" spans="1:18" s="5" customFormat="1" ht="18" x14ac:dyDescent="0.35">
      <c r="B54" s="66"/>
      <c r="F54" s="5" t="s">
        <v>57</v>
      </c>
      <c r="I54" s="66"/>
      <c r="K54" s="5" t="s">
        <v>58</v>
      </c>
      <c r="O54" s="76" t="s">
        <v>54</v>
      </c>
      <c r="P54" s="76"/>
    </row>
    <row r="55" spans="1:18" x14ac:dyDescent="0.3">
      <c r="A55" s="67"/>
      <c r="B55" s="12"/>
      <c r="C55" s="68"/>
      <c r="D55" s="68"/>
      <c r="E55" s="12"/>
      <c r="F55" s="12"/>
      <c r="G55" s="12"/>
      <c r="H55" s="68"/>
      <c r="I55" s="12"/>
      <c r="J55" s="68"/>
      <c r="K55" s="12"/>
      <c r="L55" s="68"/>
      <c r="M55" s="68"/>
      <c r="O55" s="7"/>
      <c r="P55" s="67"/>
      <c r="Q55" s="69"/>
      <c r="R55" s="59"/>
    </row>
    <row r="56" spans="1:18" x14ac:dyDescent="0.3">
      <c r="A56" s="70"/>
      <c r="P56" s="67"/>
      <c r="Q56" s="13"/>
      <c r="R56" s="67"/>
    </row>
    <row r="57" spans="1:18" x14ac:dyDescent="0.3">
      <c r="A57" s="12"/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8" x14ac:dyDescent="0.3">
      <c r="A58" s="12"/>
      <c r="N58" s="68"/>
      <c r="O58" s="71"/>
      <c r="P58" s="67"/>
      <c r="Q58" s="67"/>
      <c r="R58" s="67"/>
    </row>
    <row r="59" spans="1:18" x14ac:dyDescent="0.3">
      <c r="L59" s="70"/>
      <c r="M59" s="70"/>
      <c r="N59" s="70"/>
      <c r="O59" s="70"/>
    </row>
    <row r="60" spans="1:18" x14ac:dyDescent="0.3">
      <c r="L60" s="68"/>
      <c r="M60" s="68"/>
      <c r="N60" s="68"/>
      <c r="O60" s="70"/>
    </row>
  </sheetData>
  <mergeCells count="15">
    <mergeCell ref="J3:N3"/>
    <mergeCell ref="B9:K9"/>
    <mergeCell ref="A12:A13"/>
    <mergeCell ref="B12:B13"/>
    <mergeCell ref="C12:C13"/>
    <mergeCell ref="D12:D13"/>
    <mergeCell ref="E12:E13"/>
    <mergeCell ref="G12:H12"/>
    <mergeCell ref="I12:K12"/>
    <mergeCell ref="M12:M13"/>
    <mergeCell ref="N12:N13"/>
    <mergeCell ref="O12:O13"/>
    <mergeCell ref="P12:P13"/>
    <mergeCell ref="B36:O36"/>
    <mergeCell ref="O54:P54"/>
  </mergeCells>
  <pageMargins left="0.7" right="0.7" top="0.75" bottom="0.75" header="0.3" footer="0.3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2025-01-13T08:21:01Z</cp:lastPrinted>
  <dcterms:created xsi:type="dcterms:W3CDTF">2015-06-05T18:19:34Z</dcterms:created>
  <dcterms:modified xsi:type="dcterms:W3CDTF">2025-01-13T10:58:16Z</dcterms:modified>
</cp:coreProperties>
</file>