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екретарь\Desktop\РІШЕННЯ СЕСІЙ РАДИ 8 скликання\80 сесія РІШЕННЯ  .02.2026\"/>
    </mc:Choice>
  </mc:AlternateContent>
  <xr:revisionPtr revIDLastSave="0" documentId="13_ncr:1_{3939E048-AE69-47BD-81E2-AF5C4D8DE3D4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-1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13" i="16" l="1"/>
  <c r="O50" i="16"/>
  <c r="N50" i="16"/>
  <c r="M50" i="16"/>
  <c r="L50" i="16"/>
  <c r="K50" i="16"/>
  <c r="J50" i="16"/>
  <c r="I50" i="16"/>
  <c r="H50" i="16"/>
  <c r="G50" i="16"/>
  <c r="F50" i="16"/>
  <c r="E50" i="16"/>
  <c r="P49" i="16"/>
  <c r="Q49" i="16" s="1"/>
  <c r="P48" i="16"/>
  <c r="Q48" i="16" s="1"/>
  <c r="P47" i="16"/>
  <c r="Q47" i="16" s="1"/>
  <c r="P46" i="16"/>
  <c r="Q46" i="16" s="1"/>
  <c r="P45" i="16"/>
  <c r="Q45" i="16" s="1"/>
  <c r="O42" i="16"/>
  <c r="N42" i="16"/>
  <c r="M42" i="16"/>
  <c r="L42" i="16"/>
  <c r="I42" i="16"/>
  <c r="H42" i="16"/>
  <c r="G42" i="16"/>
  <c r="F42" i="16"/>
  <c r="E42" i="16"/>
  <c r="D42" i="16"/>
  <c r="P41" i="16"/>
  <c r="Q41" i="16" s="1"/>
  <c r="P40" i="16"/>
  <c r="Q40" i="16" s="1"/>
  <c r="K42" i="16"/>
  <c r="O37" i="16"/>
  <c r="N37" i="16"/>
  <c r="M37" i="16"/>
  <c r="L37" i="16"/>
  <c r="K37" i="16"/>
  <c r="I37" i="16"/>
  <c r="H37" i="16"/>
  <c r="G37" i="16"/>
  <c r="F37" i="16"/>
  <c r="E37" i="16"/>
  <c r="Q36" i="16"/>
  <c r="P35" i="16"/>
  <c r="Q35" i="16" s="1"/>
  <c r="P34" i="16"/>
  <c r="O34" i="16"/>
  <c r="O32" i="16"/>
  <c r="P31" i="16"/>
  <c r="Q31" i="16" s="1"/>
  <c r="P30" i="16"/>
  <c r="O28" i="16"/>
  <c r="N28" i="16"/>
  <c r="M28" i="16"/>
  <c r="L28" i="16"/>
  <c r="K28" i="16"/>
  <c r="I28" i="16"/>
  <c r="H28" i="16"/>
  <c r="H51" i="16" s="1"/>
  <c r="F28" i="16"/>
  <c r="F51" i="16" s="1"/>
  <c r="E28" i="16"/>
  <c r="D28" i="16"/>
  <c r="P27" i="16"/>
  <c r="Q27" i="16" s="1"/>
  <c r="P26" i="16"/>
  <c r="Q26" i="16" s="1"/>
  <c r="P25" i="16"/>
  <c r="Q25" i="16" s="1"/>
  <c r="P24" i="16"/>
  <c r="Q24" i="16" s="1"/>
  <c r="P23" i="16"/>
  <c r="Q23" i="16" s="1"/>
  <c r="G22" i="16"/>
  <c r="P22" i="16" s="1"/>
  <c r="Q22" i="16" s="1"/>
  <c r="G21" i="16"/>
  <c r="P20" i="16"/>
  <c r="Q20" i="16" s="1"/>
  <c r="P19" i="16"/>
  <c r="Q19" i="16" s="1"/>
  <c r="N17" i="16"/>
  <c r="N51" i="16" s="1"/>
  <c r="M17" i="16"/>
  <c r="L17" i="16"/>
  <c r="I17" i="16"/>
  <c r="E17" i="16"/>
  <c r="P16" i="16"/>
  <c r="O16" i="16"/>
  <c r="O15" i="16"/>
  <c r="P15" i="16"/>
  <c r="Q15" i="16" s="1"/>
  <c r="O14" i="16"/>
  <c r="K17" i="16"/>
  <c r="O13" i="16"/>
  <c r="G28" i="16" l="1"/>
  <c r="G51" i="16" s="1"/>
  <c r="Q50" i="16"/>
  <c r="Q34" i="16"/>
  <c r="Q16" i="16"/>
  <c r="D51" i="16"/>
  <c r="E51" i="16"/>
  <c r="O17" i="16"/>
  <c r="O51" i="16" s="1"/>
  <c r="I51" i="16"/>
  <c r="M51" i="16"/>
  <c r="L51" i="16"/>
  <c r="P37" i="16"/>
  <c r="K51" i="16"/>
  <c r="Q13" i="16"/>
  <c r="P50" i="16"/>
  <c r="P39" i="16"/>
  <c r="P42" i="16" s="1"/>
  <c r="P14" i="16"/>
  <c r="Q14" i="16" s="1"/>
  <c r="P21" i="16"/>
  <c r="Q21" i="16" s="1"/>
  <c r="Q28" i="16" s="1"/>
  <c r="Q30" i="16"/>
  <c r="P32" i="16"/>
  <c r="P17" i="16" l="1"/>
  <c r="Q32" i="16"/>
  <c r="Q37" i="16"/>
  <c r="Q39" i="16"/>
  <c r="Q42" i="16" s="1"/>
  <c r="Q17" i="16"/>
  <c r="P28" i="16"/>
  <c r="Q43" i="16" l="1"/>
  <c r="P43" i="16"/>
  <c r="P51" i="16"/>
  <c r="Q51" i="16"/>
</calcChain>
</file>

<file path=xl/sharedStrings.xml><?xml version="1.0" encoding="utf-8"?>
<sst xmlns="http://schemas.openxmlformats.org/spreadsheetml/2006/main" count="64" uniqueCount="56">
  <si>
    <t>Директор</t>
  </si>
  <si>
    <t>Головний бухгалтер</t>
  </si>
  <si>
    <t>Всього</t>
  </si>
  <si>
    <t>Разом</t>
  </si>
  <si>
    <t>Тариф розряд</t>
  </si>
  <si>
    <t>Матеріальна допомога на оздоровлення</t>
  </si>
  <si>
    <t>№з/п</t>
  </si>
  <si>
    <t>Назва структурного підрозділу та посад</t>
  </si>
  <si>
    <t>Кількість штатних посад</t>
  </si>
  <si>
    <t>Посадовий оклад (грн.)</t>
  </si>
  <si>
    <t>Фонд заробітної плати на місяць (грн.)</t>
  </si>
  <si>
    <t xml:space="preserve">10-30% за вислугу років працівників соцзахисту зг.Наказу Мін.соцполітики №239 від 15.06.11 </t>
  </si>
  <si>
    <t>ПІДВИЩЕННЯ ДО ПОСАДОВОГО ОКЛАДУ</t>
  </si>
  <si>
    <t>НАДБАВКИ</t>
  </si>
  <si>
    <t>нічні зг.Наказу Мін.ОЗУ та Мін.праці №308/519 від 05.10.06</t>
  </si>
  <si>
    <t>Відділення організації надання адресної натуральної та грошової допомоги</t>
  </si>
  <si>
    <t xml:space="preserve">Бухгалтер </t>
  </si>
  <si>
    <t xml:space="preserve">Соціальний працівник    </t>
  </si>
  <si>
    <t>Доплата до мінімальної заробітної плати</t>
  </si>
  <si>
    <t>Психолог</t>
  </si>
  <si>
    <t xml:space="preserve">Завідувач відділення </t>
  </si>
  <si>
    <t>надбавка 10-50% пос.окладу зг.Постанови Кабміну від 30.08.2002 р. №1298</t>
  </si>
  <si>
    <t xml:space="preserve">Соціальний робітник   </t>
  </si>
  <si>
    <t>Фонд заробітної плати на 12 міс. (грн.)</t>
  </si>
  <si>
    <t>90% 18</t>
  </si>
  <si>
    <t>сестра господиня</t>
  </si>
  <si>
    <t>медсестра</t>
  </si>
  <si>
    <t>кухар</t>
  </si>
  <si>
    <t>лікар загальної практики</t>
  </si>
  <si>
    <t xml:space="preserve">машиніст з прання </t>
  </si>
  <si>
    <t>діловод</t>
  </si>
  <si>
    <t>Відділення стаціонарного догляду для постійного або тимчасового проживання</t>
  </si>
  <si>
    <t xml:space="preserve">молодша медсестра з догляду </t>
  </si>
  <si>
    <t>Відділення соціальної допомоги вдома</t>
  </si>
  <si>
    <t>Притулок для осіб, які постраждали від домашнього насильства та насильства за ознакою статті</t>
  </si>
  <si>
    <t>Завідувач відділу</t>
  </si>
  <si>
    <t>Прибиральник службових приміщень</t>
  </si>
  <si>
    <t>Всього по відділу</t>
  </si>
  <si>
    <t>Відділення соціальноі роботи</t>
  </si>
  <si>
    <t>двірник</t>
  </si>
  <si>
    <t>Комунальна установа "Центр надання соціальних послуг" Димерської с/ради</t>
  </si>
  <si>
    <t>премія пос.окладу зг.П К. М.У.від 30.08.2002 р. №1298 та положення</t>
  </si>
  <si>
    <t>підсобні працівники</t>
  </si>
  <si>
    <t>наказ МОЗ України від 05.10.2005 №308/519(зі змінами) доплати розд.2.4.,п2.4.5 п.п.1 Дод.3 п.1.16 25% за рез.атестації</t>
  </si>
  <si>
    <t>наказ МОЗ України від 05.10.2005 №308/519(зі змінами) доплати розд.3, п3.4.7 10% за рез.атестації</t>
  </si>
  <si>
    <t>ПКМУ від 25.08.2004 №1093/ наказ МОЗ та МінПраці  від 05.10.2005 №308/519  (п.п.8 п.2.4.5) безпосередньо обслуговування ліжкохворих 20% Положення</t>
  </si>
  <si>
    <t>Старший соціальний працівник</t>
  </si>
  <si>
    <t>Аппарат КУ ЦНСП</t>
  </si>
  <si>
    <t xml:space="preserve"> ШТАТНИЙ РОЗПИС на 2026 рік</t>
  </si>
  <si>
    <t>Фахівець із соціальної роботи</t>
  </si>
  <si>
    <t>премія пос.окладу зг.П К. М.У.від 30.08.2002 р. №1298 та положення,%</t>
  </si>
  <si>
    <t>З 1 січня розмір посадового окладу працівника 1 тарифного розряду ЄТС становить 3470,00 грн., з підвищенням по  Постанові 1750 -8675,00 грн.мін.з-та 8647,00 грн.</t>
  </si>
  <si>
    <t>штат у кількості 54,5штатних одиниць з місячним фондом заробітної плати    868291,00  грн.</t>
  </si>
  <si>
    <t>Секретар селищної ради</t>
  </si>
  <si>
    <t>Людмила ІВАНОВА</t>
  </si>
  <si>
    <t xml:space="preserve">Додаток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</si>
</sst>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2" x14ac:knownFonts="1">
    <font>
      <sz val="11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7"/>
      <color indexed="8"/>
      <name val="Calibri"/>
      <family val="2"/>
      <charset val="204"/>
    </font>
    <font>
      <b/>
      <sz val="7"/>
      <color indexed="8"/>
      <name val="Calibri"/>
      <family val="2"/>
      <charset val="204"/>
    </font>
    <font>
      <sz val="6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u/>
      <sz val="20"/>
      <color indexed="8"/>
      <name val="Calibri"/>
      <family val="2"/>
      <charset val="204"/>
    </font>
    <font>
      <sz val="20"/>
      <color theme="1"/>
      <name val="Calibri"/>
      <family val="2"/>
      <charset val="204"/>
      <scheme val="minor"/>
    </font>
    <font>
      <b/>
      <sz val="20"/>
      <color indexed="8"/>
      <name val="Calibri"/>
      <family val="2"/>
      <charset val="204"/>
    </font>
    <font>
      <sz val="16"/>
      <color theme="1"/>
      <name val="Calibri"/>
      <family val="2"/>
      <charset val="204"/>
      <scheme val="minor"/>
    </font>
    <font>
      <sz val="16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color theme="1" tint="0.34998626667073579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41" fillId="0" borderId="0" applyFont="0" applyFill="0" applyBorder="0" applyAlignment="0" applyProtection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2" fontId="10" fillId="0" borderId="0" xfId="0" applyNumberFormat="1" applyFont="1"/>
    <xf numFmtId="4" fontId="0" fillId="0" borderId="0" xfId="0" applyNumberForma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7" fillId="0" borderId="0" xfId="0" applyFont="1"/>
    <xf numFmtId="0" fontId="19" fillId="0" borderId="0" xfId="0" applyFont="1"/>
    <xf numFmtId="0" fontId="19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0" fontId="15" fillId="0" borderId="1" xfId="0" applyFont="1" applyBorder="1"/>
    <xf numFmtId="0" fontId="12" fillId="0" borderId="1" xfId="0" applyFont="1" applyBorder="1"/>
    <xf numFmtId="0" fontId="18" fillId="0" borderId="0" xfId="0" applyFont="1" applyAlignment="1">
      <alignment horizontal="left"/>
    </xf>
    <xf numFmtId="0" fontId="24" fillId="0" borderId="0" xfId="0" applyFont="1"/>
    <xf numFmtId="0" fontId="25" fillId="0" borderId="0" xfId="0" applyFont="1"/>
    <xf numFmtId="0" fontId="26" fillId="0" borderId="0" xfId="0" applyFont="1" applyAlignment="1">
      <alignment horizontal="left"/>
    </xf>
    <xf numFmtId="0" fontId="11" fillId="0" borderId="0" xfId="0" applyFont="1"/>
    <xf numFmtId="4" fontId="12" fillId="0" borderId="0" xfId="0" applyNumberFormat="1" applyFont="1"/>
    <xf numFmtId="0" fontId="16" fillId="0" borderId="0" xfId="0" applyFont="1"/>
    <xf numFmtId="4" fontId="16" fillId="0" borderId="0" xfId="0" applyNumberFormat="1" applyFont="1"/>
    <xf numFmtId="4" fontId="27" fillId="0" borderId="0" xfId="0" applyNumberFormat="1" applyFont="1"/>
    <xf numFmtId="0" fontId="31" fillId="0" borderId="0" xfId="0" applyFont="1"/>
    <xf numFmtId="0" fontId="28" fillId="0" borderId="0" xfId="0" applyFont="1"/>
    <xf numFmtId="164" fontId="27" fillId="0" borderId="0" xfId="0" applyNumberFormat="1" applyFont="1"/>
    <xf numFmtId="0" fontId="27" fillId="0" borderId="0" xfId="0" applyFont="1"/>
    <xf numFmtId="0" fontId="29" fillId="0" borderId="0" xfId="0" applyFont="1"/>
    <xf numFmtId="0" fontId="32" fillId="0" borderId="1" xfId="0" applyFont="1" applyBorder="1" applyAlignment="1">
      <alignment wrapText="1"/>
    </xf>
    <xf numFmtId="0" fontId="33" fillId="0" borderId="1" xfId="0" applyFont="1" applyBorder="1" applyAlignment="1">
      <alignment horizontal="center" wrapText="1"/>
    </xf>
    <xf numFmtId="0" fontId="34" fillId="3" borderId="1" xfId="0" applyFont="1" applyFill="1" applyBorder="1" applyAlignment="1">
      <alignment vertical="center" wrapText="1" shrinkToFit="1"/>
    </xf>
    <xf numFmtId="0" fontId="33" fillId="0" borderId="1" xfId="0" applyFont="1" applyBorder="1" applyAlignment="1">
      <alignment wrapText="1"/>
    </xf>
    <xf numFmtId="0" fontId="33" fillId="0" borderId="5" xfId="0" applyFont="1" applyBorder="1" applyAlignment="1">
      <alignment horizontal="center" wrapText="1"/>
    </xf>
    <xf numFmtId="0" fontId="30" fillId="3" borderId="1" xfId="0" applyFont="1" applyFill="1" applyBorder="1" applyAlignment="1">
      <alignment horizontal="center" vertical="center" wrapText="1" shrinkToFit="1"/>
    </xf>
    <xf numFmtId="0" fontId="28" fillId="0" borderId="1" xfId="0" applyFont="1" applyBorder="1" applyAlignment="1">
      <alignment horizontal="center" vertical="center" wrapText="1"/>
    </xf>
    <xf numFmtId="4" fontId="28" fillId="0" borderId="0" xfId="0" applyNumberFormat="1" applyFont="1"/>
    <xf numFmtId="4" fontId="29" fillId="0" borderId="0" xfId="0" applyNumberFormat="1" applyFont="1"/>
    <xf numFmtId="0" fontId="35" fillId="0" borderId="0" xfId="0" applyFont="1"/>
    <xf numFmtId="0" fontId="38" fillId="0" borderId="0" xfId="0" applyFont="1"/>
    <xf numFmtId="0" fontId="36" fillId="0" borderId="0" xfId="0" applyFont="1"/>
    <xf numFmtId="0" fontId="39" fillId="0" borderId="1" xfId="0" applyFont="1" applyBorder="1"/>
    <xf numFmtId="4" fontId="39" fillId="0" borderId="1" xfId="0" applyNumberFormat="1" applyFont="1" applyBorder="1"/>
    <xf numFmtId="4" fontId="39" fillId="0" borderId="5" xfId="0" applyNumberFormat="1" applyFont="1" applyBorder="1"/>
    <xf numFmtId="0" fontId="39" fillId="0" borderId="1" xfId="0" applyFont="1" applyBorder="1" applyAlignment="1">
      <alignment horizontal="right"/>
    </xf>
    <xf numFmtId="4" fontId="39" fillId="2" borderId="1" xfId="0" applyNumberFormat="1" applyFont="1" applyFill="1" applyBorder="1"/>
    <xf numFmtId="4" fontId="39" fillId="3" borderId="1" xfId="0" applyNumberFormat="1" applyFont="1" applyFill="1" applyBorder="1"/>
    <xf numFmtId="0" fontId="40" fillId="0" borderId="1" xfId="0" applyFont="1" applyBorder="1"/>
    <xf numFmtId="0" fontId="40" fillId="0" borderId="1" xfId="0" applyFont="1" applyBorder="1" applyAlignment="1">
      <alignment horizontal="right"/>
    </xf>
    <xf numFmtId="4" fontId="40" fillId="2" borderId="1" xfId="0" applyNumberFormat="1" applyFont="1" applyFill="1" applyBorder="1"/>
    <xf numFmtId="4" fontId="40" fillId="0" borderId="1" xfId="0" applyNumberFormat="1" applyFont="1" applyBorder="1"/>
    <xf numFmtId="4" fontId="40" fillId="0" borderId="5" xfId="0" applyNumberFormat="1" applyFont="1" applyBorder="1"/>
    <xf numFmtId="0" fontId="39" fillId="0" borderId="1" xfId="0" applyFont="1" applyBorder="1" applyAlignment="1">
      <alignment wrapText="1"/>
    </xf>
    <xf numFmtId="2" fontId="39" fillId="2" borderId="1" xfId="0" applyNumberFormat="1" applyFont="1" applyFill="1" applyBorder="1"/>
    <xf numFmtId="2" fontId="39" fillId="0" borderId="1" xfId="0" applyNumberFormat="1" applyFont="1" applyBorder="1"/>
    <xf numFmtId="2" fontId="39" fillId="3" borderId="1" xfId="0" applyNumberFormat="1" applyFont="1" applyFill="1" applyBorder="1"/>
    <xf numFmtId="2" fontId="40" fillId="0" borderId="1" xfId="0" applyNumberFormat="1" applyFont="1" applyBorder="1"/>
    <xf numFmtId="0" fontId="39" fillId="3" borderId="1" xfId="0" applyFont="1" applyFill="1" applyBorder="1"/>
    <xf numFmtId="0" fontId="36" fillId="0" borderId="1" xfId="0" applyFont="1" applyBorder="1"/>
    <xf numFmtId="0" fontId="40" fillId="0" borderId="1" xfId="0" applyFont="1" applyBorder="1" applyAlignment="1">
      <alignment wrapText="1"/>
    </xf>
    <xf numFmtId="165" fontId="40" fillId="0" borderId="1" xfId="0" applyNumberFormat="1" applyFont="1" applyBorder="1"/>
    <xf numFmtId="9" fontId="39" fillId="0" borderId="1" xfId="1" applyFont="1" applyBorder="1"/>
    <xf numFmtId="9" fontId="39" fillId="3" borderId="1" xfId="1" applyFont="1" applyFill="1" applyBorder="1"/>
    <xf numFmtId="9" fontId="40" fillId="2" borderId="1" xfId="1" applyFont="1" applyFill="1" applyBorder="1"/>
    <xf numFmtId="9" fontId="40" fillId="0" borderId="1" xfId="1" applyFont="1" applyBorder="1"/>
    <xf numFmtId="10" fontId="39" fillId="2" borderId="1" xfId="0" applyNumberFormat="1" applyFont="1" applyFill="1" applyBorder="1"/>
    <xf numFmtId="0" fontId="40" fillId="0" borderId="1" xfId="0" applyFont="1" applyBorder="1"/>
    <xf numFmtId="0" fontId="37" fillId="0" borderId="1" xfId="0" applyFont="1" applyBorder="1"/>
    <xf numFmtId="0" fontId="25" fillId="0" borderId="0" xfId="0" applyFont="1"/>
    <xf numFmtId="0" fontId="22" fillId="0" borderId="0" xfId="0" applyFont="1"/>
    <xf numFmtId="0" fontId="23" fillId="0" borderId="0" xfId="0" applyFont="1"/>
    <xf numFmtId="0" fontId="21" fillId="0" borderId="1" xfId="0" applyFont="1" applyBorder="1" applyAlignment="1">
      <alignment vertical="center"/>
    </xf>
    <xf numFmtId="0" fontId="28" fillId="0" borderId="1" xfId="0" applyFont="1" applyBorder="1" applyAlignment="1">
      <alignment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BB2EF-0FA6-4BE2-B0A4-68D8416CD225}">
  <sheetPr>
    <pageSetUpPr fitToPage="1"/>
  </sheetPr>
  <dimension ref="A1:S59"/>
  <sheetViews>
    <sheetView tabSelected="1" view="pageBreakPreview" topLeftCell="E13" zoomScale="80" zoomScaleNormal="80" zoomScaleSheetLayoutView="80" workbookViewId="0">
      <selection activeCell="I3" sqref="I3:Q3"/>
    </sheetView>
  </sheetViews>
  <sheetFormatPr defaultRowHeight="14.4" x14ac:dyDescent="0.3"/>
  <cols>
    <col min="1" max="1" width="3.109375" customWidth="1"/>
    <col min="2" max="2" width="33.33203125" customWidth="1"/>
    <col min="3" max="3" width="9.44140625" customWidth="1"/>
    <col min="4" max="4" width="11.33203125" customWidth="1"/>
    <col min="5" max="5" width="13.44140625" customWidth="1"/>
    <col min="6" max="6" width="25" customWidth="1"/>
    <col min="7" max="7" width="19" customWidth="1"/>
    <col min="8" max="8" width="18" customWidth="1"/>
    <col min="9" max="9" width="18.6640625" customWidth="1"/>
    <col min="10" max="10" width="14.21875" customWidth="1"/>
    <col min="11" max="11" width="18.44140625" customWidth="1"/>
    <col min="12" max="12" width="18.109375" customWidth="1"/>
    <col min="13" max="13" width="16.88671875" customWidth="1"/>
    <col min="14" max="15" width="15.44140625" customWidth="1"/>
    <col min="16" max="16" width="17.33203125" customWidth="1"/>
    <col min="17" max="17" width="19.6640625" customWidth="1"/>
    <col min="19" max="19" width="12.33203125" bestFit="1" customWidth="1"/>
  </cols>
  <sheetData>
    <row r="1" spans="1:19" s="16" customFormat="1" ht="21" x14ac:dyDescent="0.4">
      <c r="A1"/>
      <c r="B1" s="25"/>
      <c r="C1" s="25"/>
      <c r="D1" s="25"/>
      <c r="E1" s="25"/>
      <c r="F1" s="6"/>
      <c r="G1"/>
      <c r="H1"/>
      <c r="I1"/>
      <c r="J1" s="25"/>
      <c r="L1" s="26"/>
      <c r="M1" s="26"/>
      <c r="N1" s="26"/>
      <c r="O1" s="25"/>
      <c r="P1" s="18"/>
      <c r="R1" s="17"/>
    </row>
    <row r="2" spans="1:19" s="16" customFormat="1" ht="21" x14ac:dyDescent="0.4">
      <c r="A2"/>
      <c r="B2" s="25"/>
      <c r="C2" s="25"/>
      <c r="D2" s="25"/>
      <c r="E2" s="25"/>
      <c r="F2" s="5"/>
      <c r="G2"/>
      <c r="H2"/>
      <c r="I2" t="s">
        <v>55</v>
      </c>
      <c r="J2" s="25"/>
      <c r="M2" s="25"/>
      <c r="N2" s="25"/>
      <c r="O2" s="25"/>
      <c r="P2" s="25"/>
      <c r="R2" s="17"/>
    </row>
    <row r="3" spans="1:19" s="16" customFormat="1" ht="25.8" customHeight="1" x14ac:dyDescent="0.4">
      <c r="A3"/>
      <c r="B3" s="25"/>
      <c r="C3" s="25"/>
      <c r="D3" s="25"/>
      <c r="E3" s="25"/>
      <c r="F3" s="5"/>
      <c r="G3"/>
      <c r="H3"/>
      <c r="I3" s="76" t="s">
        <v>52</v>
      </c>
      <c r="J3" s="76"/>
      <c r="K3" s="76"/>
      <c r="L3" s="76"/>
      <c r="M3" s="76"/>
      <c r="N3" s="76"/>
      <c r="O3" s="76"/>
      <c r="P3" s="76"/>
      <c r="Q3" s="76"/>
      <c r="R3" s="17"/>
    </row>
    <row r="4" spans="1:19" s="16" customFormat="1" ht="31.8" customHeight="1" x14ac:dyDescent="0.4">
      <c r="A4"/>
      <c r="B4" s="25"/>
      <c r="C4" s="25"/>
      <c r="D4" s="25"/>
      <c r="E4" s="25"/>
      <c r="F4"/>
      <c r="G4"/>
      <c r="H4"/>
      <c r="I4"/>
      <c r="J4" s="25"/>
      <c r="L4" s="26"/>
      <c r="M4" s="26"/>
      <c r="N4" s="26"/>
      <c r="O4" s="25"/>
      <c r="P4" s="19"/>
      <c r="Q4" s="19"/>
      <c r="R4" s="17"/>
    </row>
    <row r="5" spans="1:19" s="16" customFormat="1" ht="21" x14ac:dyDescent="0.4">
      <c r="A5"/>
      <c r="B5" s="25"/>
      <c r="C5" s="25"/>
      <c r="D5" s="25"/>
      <c r="E5" s="25"/>
      <c r="F5" s="5"/>
      <c r="G5" s="5"/>
      <c r="H5"/>
      <c r="I5"/>
      <c r="J5"/>
      <c r="K5" s="25"/>
      <c r="L5" s="28"/>
      <c r="M5" s="26"/>
      <c r="N5" s="26"/>
      <c r="O5" s="25"/>
      <c r="P5" s="23"/>
      <c r="Q5" s="19"/>
      <c r="R5" s="17"/>
    </row>
    <row r="6" spans="1:19" ht="25.8" x14ac:dyDescent="0.5">
      <c r="B6" s="24" t="s">
        <v>48</v>
      </c>
      <c r="D6" s="7"/>
      <c r="E6" s="1"/>
      <c r="F6" s="1"/>
      <c r="G6" s="1"/>
      <c r="H6" s="1"/>
      <c r="M6" s="13"/>
      <c r="N6" s="13"/>
      <c r="O6" s="13"/>
      <c r="P6" s="13"/>
      <c r="Q6" s="13"/>
      <c r="R6" s="13"/>
      <c r="S6" s="13"/>
    </row>
    <row r="7" spans="1:19" s="16" customFormat="1" ht="19.5" customHeight="1" x14ac:dyDescent="0.5">
      <c r="B7" s="77" t="s">
        <v>40</v>
      </c>
      <c r="C7" s="78"/>
      <c r="D7" s="78"/>
      <c r="E7" s="78"/>
      <c r="F7" s="78"/>
      <c r="G7" s="78"/>
      <c r="H7" s="78"/>
      <c r="I7" s="78"/>
      <c r="J7" s="78"/>
      <c r="K7" s="78"/>
      <c r="L7" s="78"/>
    </row>
    <row r="8" spans="1:19" ht="4.5" hidden="1" customHeight="1" x14ac:dyDescent="0.3">
      <c r="B8" s="7"/>
      <c r="C8" s="1"/>
      <c r="D8" s="1"/>
      <c r="E8" s="1"/>
      <c r="F8" s="1"/>
      <c r="G8" s="1"/>
      <c r="H8" s="1"/>
    </row>
    <row r="9" spans="1:19" ht="13.5" customHeight="1" x14ac:dyDescent="0.3">
      <c r="B9" s="15" t="s">
        <v>51</v>
      </c>
      <c r="C9" s="4"/>
      <c r="D9" s="4"/>
      <c r="E9" s="4"/>
      <c r="F9" s="4"/>
      <c r="G9" s="4"/>
      <c r="H9" s="4"/>
      <c r="K9" s="27"/>
    </row>
    <row r="10" spans="1:19" s="20" customFormat="1" ht="30.75" customHeight="1" x14ac:dyDescent="0.3">
      <c r="A10" s="79" t="s">
        <v>6</v>
      </c>
      <c r="B10" s="80" t="s">
        <v>7</v>
      </c>
      <c r="C10" s="81" t="s">
        <v>4</v>
      </c>
      <c r="D10" s="81" t="s">
        <v>8</v>
      </c>
      <c r="E10" s="81" t="s">
        <v>9</v>
      </c>
      <c r="F10" s="82" t="s">
        <v>12</v>
      </c>
      <c r="G10" s="83"/>
      <c r="H10" s="84"/>
      <c r="I10" s="82" t="s">
        <v>13</v>
      </c>
      <c r="J10" s="83"/>
      <c r="K10" s="83"/>
      <c r="L10" s="83"/>
      <c r="M10" s="83"/>
      <c r="N10" s="81" t="s">
        <v>18</v>
      </c>
      <c r="O10" s="81" t="s">
        <v>5</v>
      </c>
      <c r="P10" s="81" t="s">
        <v>10</v>
      </c>
      <c r="Q10" s="85" t="s">
        <v>23</v>
      </c>
    </row>
    <row r="11" spans="1:19" s="20" customFormat="1" ht="147.6" customHeight="1" x14ac:dyDescent="0.3">
      <c r="A11" s="79"/>
      <c r="B11" s="80"/>
      <c r="C11" s="81"/>
      <c r="D11" s="81"/>
      <c r="E11" s="81"/>
      <c r="F11" s="42" t="s">
        <v>45</v>
      </c>
      <c r="G11" s="43" t="s">
        <v>43</v>
      </c>
      <c r="H11" s="43" t="s">
        <v>44</v>
      </c>
      <c r="I11" s="43" t="s">
        <v>21</v>
      </c>
      <c r="J11" s="43" t="s">
        <v>50</v>
      </c>
      <c r="K11" s="43" t="s">
        <v>41</v>
      </c>
      <c r="L11" s="43" t="s">
        <v>11</v>
      </c>
      <c r="M11" s="43" t="s">
        <v>14</v>
      </c>
      <c r="N11" s="81"/>
      <c r="O11" s="81"/>
      <c r="P11" s="81"/>
      <c r="Q11" s="86"/>
    </row>
    <row r="12" spans="1:19" s="15" customFormat="1" ht="19.8" customHeight="1" x14ac:dyDescent="0.3">
      <c r="A12" s="21">
        <v>1</v>
      </c>
      <c r="B12" s="37" t="s">
        <v>47</v>
      </c>
      <c r="C12" s="38"/>
      <c r="D12" s="38"/>
      <c r="E12" s="38"/>
      <c r="F12" s="39"/>
      <c r="G12" s="40"/>
      <c r="H12" s="40"/>
      <c r="I12" s="40"/>
      <c r="J12" s="40"/>
      <c r="K12" s="40"/>
      <c r="L12" s="40"/>
      <c r="M12" s="40"/>
      <c r="N12" s="38"/>
      <c r="O12" s="38"/>
      <c r="P12" s="38"/>
      <c r="Q12" s="41"/>
    </row>
    <row r="13" spans="1:19" s="14" customFormat="1" ht="28.2" customHeight="1" x14ac:dyDescent="0.35">
      <c r="A13" s="21">
        <v>1</v>
      </c>
      <c r="B13" s="49" t="s">
        <v>0</v>
      </c>
      <c r="C13" s="49">
        <v>18</v>
      </c>
      <c r="D13" s="49">
        <v>1</v>
      </c>
      <c r="E13" s="50">
        <v>27848</v>
      </c>
      <c r="F13" s="50"/>
      <c r="G13" s="50"/>
      <c r="H13" s="50"/>
      <c r="I13" s="50"/>
      <c r="J13" s="69">
        <v>0.6</v>
      </c>
      <c r="K13" s="50">
        <v>16709</v>
      </c>
      <c r="L13" s="50">
        <v>2785</v>
      </c>
      <c r="M13" s="50"/>
      <c r="N13" s="50">
        <v>0</v>
      </c>
      <c r="O13" s="50">
        <f>E13</f>
        <v>27848</v>
      </c>
      <c r="P13" s="50">
        <f>E13+K13+L13</f>
        <v>47342</v>
      </c>
      <c r="Q13" s="51">
        <f>(P13*12)+O13</f>
        <v>595952</v>
      </c>
    </row>
    <row r="14" spans="1:19" s="14" customFormat="1" ht="18" x14ac:dyDescent="0.35">
      <c r="A14" s="21">
        <v>2</v>
      </c>
      <c r="B14" s="49" t="s">
        <v>1</v>
      </c>
      <c r="C14" s="52" t="s">
        <v>24</v>
      </c>
      <c r="D14" s="49">
        <v>1</v>
      </c>
      <c r="E14" s="53">
        <v>25063</v>
      </c>
      <c r="F14" s="53"/>
      <c r="G14" s="50"/>
      <c r="H14" s="50"/>
      <c r="I14" s="50"/>
      <c r="J14" s="70">
        <v>0.5</v>
      </c>
      <c r="K14" s="50">
        <v>12532</v>
      </c>
      <c r="L14" s="50"/>
      <c r="M14" s="50"/>
      <c r="N14" s="50">
        <v>0</v>
      </c>
      <c r="O14" s="50">
        <f t="shared" ref="O14:O16" si="0">E14</f>
        <v>25063</v>
      </c>
      <c r="P14" s="50">
        <f t="shared" ref="P14:P16" si="1">E14+F14+G14+H14+I14+K14+L14+M14</f>
        <v>37595</v>
      </c>
      <c r="Q14" s="51">
        <f t="shared" ref="Q14:Q16" si="2">(P14*12)+O14</f>
        <v>476203</v>
      </c>
    </row>
    <row r="15" spans="1:19" s="14" customFormat="1" ht="18" x14ac:dyDescent="0.35">
      <c r="A15" s="21">
        <v>3</v>
      </c>
      <c r="B15" s="49" t="s">
        <v>16</v>
      </c>
      <c r="C15" s="52">
        <v>10</v>
      </c>
      <c r="D15" s="49">
        <v>1</v>
      </c>
      <c r="E15" s="53">
        <v>15788</v>
      </c>
      <c r="F15" s="53"/>
      <c r="G15" s="50"/>
      <c r="H15" s="50"/>
      <c r="I15" s="50"/>
      <c r="J15" s="69">
        <v>0.5</v>
      </c>
      <c r="K15" s="50">
        <v>7894</v>
      </c>
      <c r="L15" s="50"/>
      <c r="M15" s="50"/>
      <c r="N15" s="50"/>
      <c r="O15" s="50">
        <f t="shared" si="0"/>
        <v>15788</v>
      </c>
      <c r="P15" s="50">
        <f t="shared" si="1"/>
        <v>23682</v>
      </c>
      <c r="Q15" s="51">
        <f t="shared" si="2"/>
        <v>299972</v>
      </c>
    </row>
    <row r="16" spans="1:19" s="14" customFormat="1" ht="18" x14ac:dyDescent="0.35">
      <c r="A16" s="21">
        <v>4</v>
      </c>
      <c r="B16" s="49" t="s">
        <v>30</v>
      </c>
      <c r="C16" s="52">
        <v>4</v>
      </c>
      <c r="D16" s="49">
        <v>1</v>
      </c>
      <c r="E16" s="53">
        <v>11018</v>
      </c>
      <c r="F16" s="53"/>
      <c r="G16" s="50"/>
      <c r="H16" s="50"/>
      <c r="I16" s="50"/>
      <c r="J16" s="50"/>
      <c r="K16" s="50"/>
      <c r="L16" s="50"/>
      <c r="M16" s="50"/>
      <c r="N16" s="50">
        <v>0</v>
      </c>
      <c r="O16" s="50">
        <f t="shared" si="0"/>
        <v>11018</v>
      </c>
      <c r="P16" s="50">
        <f t="shared" si="1"/>
        <v>11018</v>
      </c>
      <c r="Q16" s="51">
        <f t="shared" si="2"/>
        <v>143234</v>
      </c>
    </row>
    <row r="17" spans="1:17" s="29" customFormat="1" ht="17.399999999999999" x14ac:dyDescent="0.3">
      <c r="A17" s="22"/>
      <c r="B17" s="55" t="s">
        <v>2</v>
      </c>
      <c r="C17" s="56"/>
      <c r="D17" s="55">
        <v>4</v>
      </c>
      <c r="E17" s="57">
        <f>SUM(E13:E16)</f>
        <v>79717</v>
      </c>
      <c r="F17" s="57"/>
      <c r="G17" s="58"/>
      <c r="H17" s="58"/>
      <c r="I17" s="58">
        <f>SUM(I13:I16)</f>
        <v>0</v>
      </c>
      <c r="J17" s="58"/>
      <c r="K17" s="58">
        <f>SUM(K13:K16)</f>
        <v>37135</v>
      </c>
      <c r="L17" s="58">
        <f t="shared" ref="L17:O17" si="3">SUM(L13:L16)</f>
        <v>2785</v>
      </c>
      <c r="M17" s="58">
        <f t="shared" si="3"/>
        <v>0</v>
      </c>
      <c r="N17" s="58">
        <f t="shared" si="3"/>
        <v>0</v>
      </c>
      <c r="O17" s="58">
        <f t="shared" si="3"/>
        <v>79717</v>
      </c>
      <c r="P17" s="58">
        <f>P13+P14+P15+P16</f>
        <v>119637</v>
      </c>
      <c r="Q17" s="59">
        <f>Q13+Q14+Q15+Q16</f>
        <v>1515361</v>
      </c>
    </row>
    <row r="18" spans="1:17" s="14" customFormat="1" ht="16.8" customHeight="1" x14ac:dyDescent="0.35">
      <c r="A18" s="22">
        <v>2</v>
      </c>
      <c r="B18" s="55" t="s">
        <v>31</v>
      </c>
      <c r="C18" s="56"/>
      <c r="D18" s="55"/>
      <c r="E18" s="57"/>
      <c r="F18" s="57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1"/>
    </row>
    <row r="19" spans="1:17" s="14" customFormat="1" ht="18" x14ac:dyDescent="0.35">
      <c r="A19" s="21">
        <v>1</v>
      </c>
      <c r="B19" s="49" t="s">
        <v>20</v>
      </c>
      <c r="C19" s="49">
        <v>11</v>
      </c>
      <c r="D19" s="49">
        <v>1</v>
      </c>
      <c r="E19" s="50">
        <v>17090</v>
      </c>
      <c r="F19" s="50"/>
      <c r="G19" s="50"/>
      <c r="H19" s="50"/>
      <c r="I19" s="50"/>
      <c r="J19" s="69">
        <v>0.3</v>
      </c>
      <c r="K19" s="50">
        <v>5127</v>
      </c>
      <c r="L19" s="50">
        <v>5127</v>
      </c>
      <c r="M19" s="50"/>
      <c r="N19" s="50">
        <v>0</v>
      </c>
      <c r="O19" s="50">
        <v>17090</v>
      </c>
      <c r="P19" s="50">
        <f t="shared" ref="P19:P27" si="4">E19+F19+G19+H19+I19+K19+L19+M19</f>
        <v>27344</v>
      </c>
      <c r="Q19" s="51">
        <f>P19*12+O19</f>
        <v>345218</v>
      </c>
    </row>
    <row r="20" spans="1:17" s="14" customFormat="1" ht="18" x14ac:dyDescent="0.35">
      <c r="A20" s="21">
        <v>2</v>
      </c>
      <c r="B20" s="49" t="s">
        <v>25</v>
      </c>
      <c r="C20" s="49">
        <v>4</v>
      </c>
      <c r="D20" s="49">
        <v>1</v>
      </c>
      <c r="E20" s="50">
        <v>11018</v>
      </c>
      <c r="F20" s="50"/>
      <c r="G20" s="50"/>
      <c r="H20" s="50"/>
      <c r="I20" s="50"/>
      <c r="J20" s="50"/>
      <c r="K20" s="50"/>
      <c r="L20" s="50"/>
      <c r="M20" s="50"/>
      <c r="N20" s="50"/>
      <c r="O20" s="50">
        <v>11018</v>
      </c>
      <c r="P20" s="50">
        <f t="shared" si="4"/>
        <v>11018</v>
      </c>
      <c r="Q20" s="51">
        <f>P20*12+O20</f>
        <v>143234</v>
      </c>
    </row>
    <row r="21" spans="1:17" s="14" customFormat="1" ht="18" x14ac:dyDescent="0.35">
      <c r="A21" s="21">
        <v>3</v>
      </c>
      <c r="B21" s="49" t="s">
        <v>26</v>
      </c>
      <c r="C21" s="49">
        <v>6</v>
      </c>
      <c r="D21" s="49">
        <v>1</v>
      </c>
      <c r="E21" s="50">
        <v>12580</v>
      </c>
      <c r="F21" s="50"/>
      <c r="G21" s="50">
        <f>E21*25/100</f>
        <v>3145</v>
      </c>
      <c r="H21" s="50">
        <v>1258</v>
      </c>
      <c r="I21" s="50"/>
      <c r="J21" s="50"/>
      <c r="K21" s="50"/>
      <c r="L21" s="50"/>
      <c r="M21" s="50"/>
      <c r="N21" s="50"/>
      <c r="O21" s="50">
        <v>12580</v>
      </c>
      <c r="P21" s="50">
        <f t="shared" si="4"/>
        <v>16983</v>
      </c>
      <c r="Q21" s="51">
        <f t="shared" ref="Q21:Q27" si="5">P21*12+O21</f>
        <v>216376</v>
      </c>
    </row>
    <row r="22" spans="1:17" s="14" customFormat="1" ht="18" customHeight="1" x14ac:dyDescent="0.35">
      <c r="A22" s="21">
        <v>4</v>
      </c>
      <c r="B22" s="49" t="s">
        <v>32</v>
      </c>
      <c r="C22" s="52">
        <v>4</v>
      </c>
      <c r="D22" s="49">
        <v>8</v>
      </c>
      <c r="E22" s="53">
        <v>88144</v>
      </c>
      <c r="F22" s="53"/>
      <c r="G22" s="50">
        <f>E22*25/100</f>
        <v>22036</v>
      </c>
      <c r="H22" s="54">
        <v>8814</v>
      </c>
      <c r="I22" s="50"/>
      <c r="J22" s="50"/>
      <c r="K22" s="50"/>
      <c r="L22" s="50"/>
      <c r="M22" s="50">
        <v>23351</v>
      </c>
      <c r="N22" s="50"/>
      <c r="O22" s="50">
        <v>88144</v>
      </c>
      <c r="P22" s="50">
        <f t="shared" si="4"/>
        <v>142345</v>
      </c>
      <c r="Q22" s="51">
        <f>P22*12+O22</f>
        <v>1796284</v>
      </c>
    </row>
    <row r="23" spans="1:17" s="14" customFormat="1" ht="18" x14ac:dyDescent="0.35">
      <c r="A23" s="21">
        <v>5</v>
      </c>
      <c r="B23" s="49" t="s">
        <v>29</v>
      </c>
      <c r="C23" s="52">
        <v>2</v>
      </c>
      <c r="D23" s="49">
        <v>1</v>
      </c>
      <c r="E23" s="53">
        <v>9455</v>
      </c>
      <c r="F23" s="53"/>
      <c r="G23" s="50">
        <v>2364</v>
      </c>
      <c r="H23" s="54">
        <v>945</v>
      </c>
      <c r="I23" s="50"/>
      <c r="J23" s="50"/>
      <c r="K23" s="50"/>
      <c r="L23" s="50"/>
      <c r="M23" s="50"/>
      <c r="N23" s="50"/>
      <c r="O23" s="50">
        <v>9455</v>
      </c>
      <c r="P23" s="50">
        <f t="shared" si="4"/>
        <v>12764</v>
      </c>
      <c r="Q23" s="51">
        <f t="shared" si="5"/>
        <v>162623</v>
      </c>
    </row>
    <row r="24" spans="1:17" s="14" customFormat="1" ht="18" x14ac:dyDescent="0.35">
      <c r="A24" s="21">
        <v>6</v>
      </c>
      <c r="B24" s="60" t="s">
        <v>27</v>
      </c>
      <c r="C24" s="52">
        <v>4</v>
      </c>
      <c r="D24" s="49">
        <v>2</v>
      </c>
      <c r="E24" s="61">
        <v>22035</v>
      </c>
      <c r="F24" s="61"/>
      <c r="G24" s="62">
        <v>5509</v>
      </c>
      <c r="H24" s="63"/>
      <c r="I24" s="49"/>
      <c r="J24" s="49"/>
      <c r="K24" s="49"/>
      <c r="L24" s="62"/>
      <c r="M24" s="62"/>
      <c r="N24" s="62"/>
      <c r="O24" s="62">
        <v>22035</v>
      </c>
      <c r="P24" s="50">
        <f t="shared" si="4"/>
        <v>27544</v>
      </c>
      <c r="Q24" s="51">
        <f t="shared" si="5"/>
        <v>352563</v>
      </c>
    </row>
    <row r="25" spans="1:17" s="14" customFormat="1" ht="18" x14ac:dyDescent="0.35">
      <c r="A25" s="21">
        <v>7</v>
      </c>
      <c r="B25" s="60" t="s">
        <v>42</v>
      </c>
      <c r="C25" s="52">
        <v>1</v>
      </c>
      <c r="D25" s="49">
        <v>2</v>
      </c>
      <c r="E25" s="61">
        <v>17350</v>
      </c>
      <c r="F25" s="61"/>
      <c r="G25" s="62"/>
      <c r="H25" s="63"/>
      <c r="I25" s="49"/>
      <c r="J25" s="49"/>
      <c r="K25" s="49"/>
      <c r="L25" s="62"/>
      <c r="M25" s="62"/>
      <c r="N25" s="62"/>
      <c r="O25" s="62">
        <v>17350</v>
      </c>
      <c r="P25" s="50">
        <f t="shared" si="4"/>
        <v>17350</v>
      </c>
      <c r="Q25" s="51">
        <f t="shared" si="5"/>
        <v>225550</v>
      </c>
    </row>
    <row r="26" spans="1:17" s="14" customFormat="1" ht="18" x14ac:dyDescent="0.35">
      <c r="A26" s="21">
        <v>7</v>
      </c>
      <c r="B26" s="60" t="s">
        <v>39</v>
      </c>
      <c r="C26" s="52">
        <v>1</v>
      </c>
      <c r="D26" s="49">
        <v>1</v>
      </c>
      <c r="E26" s="61">
        <v>8675</v>
      </c>
      <c r="F26" s="61"/>
      <c r="G26" s="62"/>
      <c r="H26" s="63"/>
      <c r="I26" s="49"/>
      <c r="J26" s="49"/>
      <c r="K26" s="49"/>
      <c r="L26" s="62"/>
      <c r="M26" s="62"/>
      <c r="N26" s="62"/>
      <c r="O26" s="62">
        <v>8675</v>
      </c>
      <c r="P26" s="50">
        <f t="shared" si="4"/>
        <v>8675</v>
      </c>
      <c r="Q26" s="51">
        <f t="shared" si="5"/>
        <v>112775</v>
      </c>
    </row>
    <row r="27" spans="1:17" s="14" customFormat="1" ht="18" x14ac:dyDescent="0.35">
      <c r="A27" s="21">
        <v>8</v>
      </c>
      <c r="B27" s="60" t="s">
        <v>28</v>
      </c>
      <c r="C27" s="52">
        <v>10</v>
      </c>
      <c r="D27" s="49">
        <v>0.5</v>
      </c>
      <c r="E27" s="61">
        <v>7895</v>
      </c>
      <c r="F27" s="61"/>
      <c r="G27" s="62"/>
      <c r="H27" s="63"/>
      <c r="I27" s="49"/>
      <c r="J27" s="49"/>
      <c r="K27" s="49"/>
      <c r="L27" s="62"/>
      <c r="M27" s="62"/>
      <c r="N27" s="62"/>
      <c r="O27" s="62">
        <v>7895</v>
      </c>
      <c r="P27" s="50">
        <f t="shared" si="4"/>
        <v>7895</v>
      </c>
      <c r="Q27" s="51">
        <f t="shared" si="5"/>
        <v>102635</v>
      </c>
    </row>
    <row r="28" spans="1:17" s="29" customFormat="1" ht="18.75" customHeight="1" x14ac:dyDescent="0.3">
      <c r="A28" s="22"/>
      <c r="B28" s="55" t="s">
        <v>2</v>
      </c>
      <c r="C28" s="55"/>
      <c r="D28" s="55">
        <f>SUM(D19:D27)</f>
        <v>17.5</v>
      </c>
      <c r="E28" s="58">
        <f>SUM(E19:E27)</f>
        <v>194242</v>
      </c>
      <c r="F28" s="58">
        <f t="shared" ref="F28:Q28" si="6">SUM(F19:F27)</f>
        <v>0</v>
      </c>
      <c r="G28" s="58">
        <f t="shared" si="6"/>
        <v>33054</v>
      </c>
      <c r="H28" s="58">
        <f t="shared" si="6"/>
        <v>11017</v>
      </c>
      <c r="I28" s="58">
        <f t="shared" si="6"/>
        <v>0</v>
      </c>
      <c r="J28" s="72"/>
      <c r="K28" s="58">
        <f t="shared" si="6"/>
        <v>5127</v>
      </c>
      <c r="L28" s="58">
        <f t="shared" si="6"/>
        <v>5127</v>
      </c>
      <c r="M28" s="58">
        <f t="shared" si="6"/>
        <v>23351</v>
      </c>
      <c r="N28" s="58">
        <f t="shared" si="6"/>
        <v>0</v>
      </c>
      <c r="O28" s="58">
        <f t="shared" si="6"/>
        <v>194242</v>
      </c>
      <c r="P28" s="58">
        <f t="shared" si="6"/>
        <v>271918</v>
      </c>
      <c r="Q28" s="58">
        <f t="shared" si="6"/>
        <v>3457258</v>
      </c>
    </row>
    <row r="29" spans="1:17" s="14" customFormat="1" ht="18" x14ac:dyDescent="0.35">
      <c r="A29" s="22">
        <v>3</v>
      </c>
      <c r="B29" s="55" t="s">
        <v>33</v>
      </c>
      <c r="C29" s="49"/>
      <c r="D29" s="55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</row>
    <row r="30" spans="1:17" s="14" customFormat="1" ht="25.2" customHeight="1" x14ac:dyDescent="0.35">
      <c r="A30" s="21">
        <v>1</v>
      </c>
      <c r="B30" s="49" t="s">
        <v>20</v>
      </c>
      <c r="C30" s="49">
        <v>12</v>
      </c>
      <c r="D30" s="49">
        <v>1</v>
      </c>
      <c r="E30" s="50">
        <v>18390</v>
      </c>
      <c r="F30" s="50"/>
      <c r="G30" s="50"/>
      <c r="H30" s="50"/>
      <c r="I30" s="50"/>
      <c r="J30" s="69">
        <v>0.3</v>
      </c>
      <c r="K30" s="50">
        <v>5427</v>
      </c>
      <c r="L30" s="50">
        <v>1839</v>
      </c>
      <c r="M30" s="50"/>
      <c r="N30" s="50">
        <v>0</v>
      </c>
      <c r="O30" s="50">
        <v>18390</v>
      </c>
      <c r="P30" s="50">
        <f t="shared" ref="P30:P31" si="7">E30+F30+G30+H30+I30+K30+L30+M30</f>
        <v>25656</v>
      </c>
      <c r="Q30" s="50">
        <f>P30*12+O30</f>
        <v>326262</v>
      </c>
    </row>
    <row r="31" spans="1:17" s="14" customFormat="1" ht="30.6" customHeight="1" x14ac:dyDescent="0.35">
      <c r="A31" s="21">
        <v>2</v>
      </c>
      <c r="B31" s="65" t="s">
        <v>22</v>
      </c>
      <c r="C31" s="49">
        <v>6</v>
      </c>
      <c r="D31" s="49">
        <v>18</v>
      </c>
      <c r="E31" s="50">
        <v>226440</v>
      </c>
      <c r="F31" s="50"/>
      <c r="G31" s="50"/>
      <c r="H31" s="50"/>
      <c r="I31" s="50"/>
      <c r="J31" s="50"/>
      <c r="K31" s="50"/>
      <c r="L31" s="50"/>
      <c r="M31" s="50"/>
      <c r="N31" s="50"/>
      <c r="O31" s="50">
        <v>226440</v>
      </c>
      <c r="P31" s="50">
        <f t="shared" si="7"/>
        <v>226440</v>
      </c>
      <c r="Q31" s="50">
        <f>P31*12+O31</f>
        <v>2943720</v>
      </c>
    </row>
    <row r="32" spans="1:17" s="14" customFormat="1" ht="18" hidden="1" x14ac:dyDescent="0.35">
      <c r="A32" s="21">
        <v>4</v>
      </c>
      <c r="B32" s="55"/>
      <c r="C32" s="49"/>
      <c r="D32" s="55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>
        <f>SUM(O30:O31)</f>
        <v>244830</v>
      </c>
      <c r="P32" s="58">
        <f>SUM(P30:P31)</f>
        <v>252096</v>
      </c>
      <c r="Q32" s="58">
        <f>SUM(Q30:Q31)</f>
        <v>3269982</v>
      </c>
    </row>
    <row r="33" spans="1:17" s="14" customFormat="1" ht="18" hidden="1" x14ac:dyDescent="0.35">
      <c r="A33" s="21"/>
      <c r="B33" s="74" t="s">
        <v>15</v>
      </c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66"/>
    </row>
    <row r="34" spans="1:17" s="14" customFormat="1" ht="18" hidden="1" x14ac:dyDescent="0.35">
      <c r="A34" s="21">
        <v>5</v>
      </c>
      <c r="B34" s="49"/>
      <c r="C34" s="49">
        <v>11</v>
      </c>
      <c r="D34" s="49">
        <v>1</v>
      </c>
      <c r="E34" s="50">
        <v>5260</v>
      </c>
      <c r="F34" s="50"/>
      <c r="G34" s="50"/>
      <c r="H34" s="50"/>
      <c r="I34" s="50">
        <v>2630</v>
      </c>
      <c r="J34" s="50"/>
      <c r="K34" s="50"/>
      <c r="L34" s="50"/>
      <c r="M34" s="50"/>
      <c r="N34" s="50">
        <v>0</v>
      </c>
      <c r="O34" s="50">
        <f>E34</f>
        <v>5260</v>
      </c>
      <c r="P34" s="50">
        <f>E34+I34+L34</f>
        <v>7890</v>
      </c>
      <c r="Q34" s="50">
        <f>P34*12+O34</f>
        <v>99940</v>
      </c>
    </row>
    <row r="35" spans="1:17" s="14" customFormat="1" ht="18" hidden="1" x14ac:dyDescent="0.35">
      <c r="A35" s="21">
        <v>6</v>
      </c>
      <c r="B35" s="65" t="s">
        <v>17</v>
      </c>
      <c r="C35" s="49">
        <v>10</v>
      </c>
      <c r="D35" s="49">
        <v>1</v>
      </c>
      <c r="E35" s="50">
        <v>4859</v>
      </c>
      <c r="F35" s="50"/>
      <c r="G35" s="50"/>
      <c r="H35" s="50"/>
      <c r="I35" s="50">
        <v>2430</v>
      </c>
      <c r="J35" s="50"/>
      <c r="K35" s="50"/>
      <c r="L35" s="50"/>
      <c r="M35" s="50"/>
      <c r="N35" s="50">
        <v>0</v>
      </c>
      <c r="O35" s="50">
        <v>4859</v>
      </c>
      <c r="P35" s="50">
        <f>E35+I35+L35</f>
        <v>7289</v>
      </c>
      <c r="Q35" s="50">
        <f>P35*12+O35</f>
        <v>92327</v>
      </c>
    </row>
    <row r="36" spans="1:17" s="14" customFormat="1" ht="18" hidden="1" x14ac:dyDescent="0.35">
      <c r="A36" s="21">
        <v>7</v>
      </c>
      <c r="B36" s="65" t="s">
        <v>22</v>
      </c>
      <c r="C36" s="49">
        <v>6</v>
      </c>
      <c r="D36" s="49">
        <v>12.5</v>
      </c>
      <c r="E36" s="50">
        <v>3872</v>
      </c>
      <c r="F36" s="50"/>
      <c r="G36" s="50"/>
      <c r="H36" s="50"/>
      <c r="I36" s="50"/>
      <c r="J36" s="50"/>
      <c r="K36" s="50"/>
      <c r="L36" s="50"/>
      <c r="M36" s="50"/>
      <c r="N36" s="50">
        <v>2218</v>
      </c>
      <c r="O36" s="50">
        <v>3872</v>
      </c>
      <c r="P36" s="50">
        <v>6000</v>
      </c>
      <c r="Q36" s="50">
        <f>P36*12+O36</f>
        <v>75872</v>
      </c>
    </row>
    <row r="37" spans="1:17" s="14" customFormat="1" ht="22.5" customHeight="1" x14ac:dyDescent="0.35">
      <c r="A37" s="21"/>
      <c r="B37" s="55" t="s">
        <v>2</v>
      </c>
      <c r="C37" s="49"/>
      <c r="D37" s="55">
        <v>19</v>
      </c>
      <c r="E37" s="57">
        <f>SUM(E30:E31)</f>
        <v>244830</v>
      </c>
      <c r="F37" s="57">
        <f t="shared" ref="F37:O37" si="8">SUM(F30:F31)</f>
        <v>0</v>
      </c>
      <c r="G37" s="57">
        <f t="shared" si="8"/>
        <v>0</v>
      </c>
      <c r="H37" s="57">
        <f t="shared" si="8"/>
        <v>0</v>
      </c>
      <c r="I37" s="57">
        <f t="shared" si="8"/>
        <v>0</v>
      </c>
      <c r="J37" s="71"/>
      <c r="K37" s="57">
        <f t="shared" si="8"/>
        <v>5427</v>
      </c>
      <c r="L37" s="57">
        <f t="shared" si="8"/>
        <v>1839</v>
      </c>
      <c r="M37" s="57">
        <f t="shared" si="8"/>
        <v>0</v>
      </c>
      <c r="N37" s="57">
        <f t="shared" si="8"/>
        <v>0</v>
      </c>
      <c r="O37" s="57">
        <f t="shared" si="8"/>
        <v>244830</v>
      </c>
      <c r="P37" s="57">
        <f>SUM(P30:P31)</f>
        <v>252096</v>
      </c>
      <c r="Q37" s="57">
        <f>SUM(Q30:Q31)</f>
        <v>3269982</v>
      </c>
    </row>
    <row r="38" spans="1:17" s="14" customFormat="1" ht="38.4" customHeight="1" x14ac:dyDescent="0.35">
      <c r="A38" s="22">
        <v>5</v>
      </c>
      <c r="B38" s="67" t="s">
        <v>38</v>
      </c>
      <c r="C38" s="49"/>
      <c r="D38" s="55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</row>
    <row r="39" spans="1:17" s="14" customFormat="1" ht="18" x14ac:dyDescent="0.35">
      <c r="A39" s="21">
        <v>1</v>
      </c>
      <c r="B39" s="60" t="s">
        <v>35</v>
      </c>
      <c r="C39" s="49">
        <v>12</v>
      </c>
      <c r="D39" s="49">
        <v>1</v>
      </c>
      <c r="E39" s="53">
        <v>18390</v>
      </c>
      <c r="F39" s="53"/>
      <c r="G39" s="53"/>
      <c r="H39" s="53"/>
      <c r="I39" s="53"/>
      <c r="J39" s="69">
        <v>0.2</v>
      </c>
      <c r="K39" s="50">
        <v>3678</v>
      </c>
      <c r="L39" s="53">
        <v>1839</v>
      </c>
      <c r="M39" s="53"/>
      <c r="N39" s="53"/>
      <c r="O39" s="53">
        <v>18390</v>
      </c>
      <c r="P39" s="50">
        <f t="shared" ref="P39:P41" si="9">E39+F39+G39+H39+I39+K39+L39+M39</f>
        <v>23907</v>
      </c>
      <c r="Q39" s="53">
        <f>P39*12+O39</f>
        <v>305274</v>
      </c>
    </row>
    <row r="40" spans="1:17" s="14" customFormat="1" ht="36" x14ac:dyDescent="0.35">
      <c r="A40" s="21">
        <v>2</v>
      </c>
      <c r="B40" s="60" t="s">
        <v>49</v>
      </c>
      <c r="C40" s="49">
        <v>10</v>
      </c>
      <c r="D40" s="49">
        <v>4</v>
      </c>
      <c r="E40" s="53">
        <v>63152</v>
      </c>
      <c r="F40" s="53"/>
      <c r="G40" s="53"/>
      <c r="H40" s="53"/>
      <c r="I40" s="53"/>
      <c r="J40" s="53"/>
      <c r="K40" s="53"/>
      <c r="L40" s="53"/>
      <c r="M40" s="53"/>
      <c r="N40" s="53"/>
      <c r="O40" s="53">
        <v>63152</v>
      </c>
      <c r="P40" s="50">
        <f t="shared" si="9"/>
        <v>63152</v>
      </c>
      <c r="Q40" s="53">
        <f>P40*12+O40</f>
        <v>820976</v>
      </c>
    </row>
    <row r="41" spans="1:17" s="14" customFormat="1" ht="18" x14ac:dyDescent="0.35">
      <c r="A41" s="21">
        <v>3</v>
      </c>
      <c r="B41" s="60" t="s">
        <v>19</v>
      </c>
      <c r="C41" s="49">
        <v>10</v>
      </c>
      <c r="D41" s="49">
        <v>1</v>
      </c>
      <c r="E41" s="53">
        <v>15788</v>
      </c>
      <c r="F41" s="53"/>
      <c r="G41" s="53"/>
      <c r="H41" s="53"/>
      <c r="I41" s="53"/>
      <c r="J41" s="53"/>
      <c r="K41" s="53"/>
      <c r="L41" s="53"/>
      <c r="M41" s="53"/>
      <c r="N41" s="53"/>
      <c r="O41" s="53">
        <v>15788</v>
      </c>
      <c r="P41" s="50">
        <f t="shared" si="9"/>
        <v>15788</v>
      </c>
      <c r="Q41" s="53">
        <f>P41*12+O41</f>
        <v>205244</v>
      </c>
    </row>
    <row r="42" spans="1:17" s="14" customFormat="1" ht="18" x14ac:dyDescent="0.35">
      <c r="A42" s="21"/>
      <c r="B42" s="67" t="s">
        <v>37</v>
      </c>
      <c r="C42" s="49"/>
      <c r="D42" s="55">
        <f>SUM(D39:D41)</f>
        <v>6</v>
      </c>
      <c r="E42" s="57">
        <f>SUM(E39:E41)</f>
        <v>97330</v>
      </c>
      <c r="F42" s="57">
        <f t="shared" ref="F42:Q42" si="10">SUM(F39:F41)</f>
        <v>0</v>
      </c>
      <c r="G42" s="57">
        <f t="shared" si="10"/>
        <v>0</v>
      </c>
      <c r="H42" s="57">
        <f t="shared" si="10"/>
        <v>0</v>
      </c>
      <c r="I42" s="57">
        <f t="shared" si="10"/>
        <v>0</v>
      </c>
      <c r="J42" s="71"/>
      <c r="K42" s="57">
        <f t="shared" si="10"/>
        <v>3678</v>
      </c>
      <c r="L42" s="57">
        <f t="shared" si="10"/>
        <v>1839</v>
      </c>
      <c r="M42" s="57">
        <f t="shared" si="10"/>
        <v>0</v>
      </c>
      <c r="N42" s="57">
        <f t="shared" si="10"/>
        <v>0</v>
      </c>
      <c r="O42" s="57">
        <f t="shared" si="10"/>
        <v>97330</v>
      </c>
      <c r="P42" s="57">
        <f>P39+P40+P41</f>
        <v>102847</v>
      </c>
      <c r="Q42" s="57">
        <f t="shared" si="10"/>
        <v>1331494</v>
      </c>
    </row>
    <row r="43" spans="1:17" s="14" customFormat="1" ht="18" x14ac:dyDescent="0.35">
      <c r="A43" s="21"/>
      <c r="B43" s="67">
        <v>3104</v>
      </c>
      <c r="C43" s="49"/>
      <c r="D43" s="55"/>
      <c r="E43" s="57"/>
      <c r="F43" s="57"/>
      <c r="G43" s="57"/>
      <c r="H43" s="57"/>
      <c r="I43" s="57"/>
      <c r="J43" s="71"/>
      <c r="K43" s="57"/>
      <c r="L43" s="57"/>
      <c r="M43" s="57"/>
      <c r="N43" s="57"/>
      <c r="O43" s="57"/>
      <c r="P43" s="57">
        <f>P17+P28+P37+P42</f>
        <v>746498</v>
      </c>
      <c r="Q43" s="57">
        <f>Q17+Q28+Q37+Q42</f>
        <v>9574095</v>
      </c>
    </row>
    <row r="44" spans="1:17" s="14" customFormat="1" ht="17.399999999999999" customHeight="1" x14ac:dyDescent="0.35">
      <c r="A44" s="21">
        <v>4</v>
      </c>
      <c r="B44" s="55" t="s">
        <v>34</v>
      </c>
      <c r="C44" s="49"/>
      <c r="D44" s="55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1:17" s="14" customFormat="1" ht="18" x14ac:dyDescent="0.35">
      <c r="A45" s="21">
        <v>1</v>
      </c>
      <c r="B45" s="49" t="s">
        <v>35</v>
      </c>
      <c r="C45" s="49">
        <v>12</v>
      </c>
      <c r="D45" s="49">
        <v>1</v>
      </c>
      <c r="E45" s="53">
        <v>18390</v>
      </c>
      <c r="F45" s="57"/>
      <c r="G45" s="57"/>
      <c r="H45" s="57"/>
      <c r="I45" s="53"/>
      <c r="J45" s="73"/>
      <c r="K45" s="53"/>
      <c r="L45" s="53"/>
      <c r="M45" s="53"/>
      <c r="N45" s="53"/>
      <c r="O45" s="53">
        <v>18390</v>
      </c>
      <c r="P45" s="50">
        <f t="shared" ref="P45:P49" si="11">E45+F45+G45+H45+I45+K45+L45+M45</f>
        <v>18390</v>
      </c>
      <c r="Q45" s="53">
        <f>P45*12+O45</f>
        <v>239070</v>
      </c>
    </row>
    <row r="46" spans="1:17" s="14" customFormat="1" ht="30.75" customHeight="1" x14ac:dyDescent="0.35">
      <c r="A46" s="21">
        <v>2</v>
      </c>
      <c r="B46" s="60" t="s">
        <v>46</v>
      </c>
      <c r="C46" s="49">
        <v>10</v>
      </c>
      <c r="D46" s="49">
        <v>1</v>
      </c>
      <c r="E46" s="53">
        <v>15788</v>
      </c>
      <c r="F46" s="57"/>
      <c r="G46" s="57"/>
      <c r="H46" s="57"/>
      <c r="I46" s="53"/>
      <c r="J46" s="53"/>
      <c r="K46" s="53"/>
      <c r="L46" s="53"/>
      <c r="M46" s="53"/>
      <c r="N46" s="53"/>
      <c r="O46" s="53">
        <v>15788</v>
      </c>
      <c r="P46" s="50">
        <f t="shared" si="11"/>
        <v>15788</v>
      </c>
      <c r="Q46" s="53">
        <f t="shared" ref="Q46:Q49" si="12">P46*12+O46</f>
        <v>205244</v>
      </c>
    </row>
    <row r="47" spans="1:17" s="14" customFormat="1" ht="18" x14ac:dyDescent="0.35">
      <c r="A47" s="21">
        <v>3</v>
      </c>
      <c r="B47" s="49" t="s">
        <v>17</v>
      </c>
      <c r="C47" s="49">
        <v>10</v>
      </c>
      <c r="D47" s="49">
        <v>4</v>
      </c>
      <c r="E47" s="53">
        <v>63152</v>
      </c>
      <c r="F47" s="57"/>
      <c r="G47" s="57"/>
      <c r="H47" s="57"/>
      <c r="I47" s="53"/>
      <c r="J47" s="53"/>
      <c r="K47" s="53"/>
      <c r="L47" s="53"/>
      <c r="M47" s="53"/>
      <c r="N47" s="53"/>
      <c r="O47" s="53">
        <v>63152</v>
      </c>
      <c r="P47" s="50">
        <f t="shared" si="11"/>
        <v>63152</v>
      </c>
      <c r="Q47" s="53">
        <f t="shared" si="12"/>
        <v>820976</v>
      </c>
    </row>
    <row r="48" spans="1:17" s="14" customFormat="1" ht="28.2" customHeight="1" x14ac:dyDescent="0.35">
      <c r="A48" s="21">
        <v>4</v>
      </c>
      <c r="B48" s="60" t="s">
        <v>19</v>
      </c>
      <c r="C48" s="49">
        <v>10</v>
      </c>
      <c r="D48" s="49">
        <v>1</v>
      </c>
      <c r="E48" s="53">
        <v>15788</v>
      </c>
      <c r="F48" s="57"/>
      <c r="G48" s="57"/>
      <c r="H48" s="57"/>
      <c r="I48" s="53"/>
      <c r="J48" s="53"/>
      <c r="K48" s="53"/>
      <c r="L48" s="57"/>
      <c r="M48" s="57"/>
      <c r="N48" s="57"/>
      <c r="O48" s="53">
        <v>15788</v>
      </c>
      <c r="P48" s="50">
        <f t="shared" si="11"/>
        <v>15788</v>
      </c>
      <c r="Q48" s="53">
        <f t="shared" si="12"/>
        <v>205244</v>
      </c>
    </row>
    <row r="49" spans="1:19" s="14" customFormat="1" ht="36" x14ac:dyDescent="0.35">
      <c r="A49" s="21">
        <v>5</v>
      </c>
      <c r="B49" s="60" t="s">
        <v>36</v>
      </c>
      <c r="C49" s="49">
        <v>1</v>
      </c>
      <c r="D49" s="49">
        <v>1</v>
      </c>
      <c r="E49" s="53">
        <v>8675</v>
      </c>
      <c r="F49" s="57"/>
      <c r="G49" s="57"/>
      <c r="H49" s="57"/>
      <c r="I49" s="57"/>
      <c r="J49" s="57"/>
      <c r="K49" s="53"/>
      <c r="L49" s="57"/>
      <c r="M49" s="57"/>
      <c r="N49" s="53"/>
      <c r="O49" s="53">
        <v>8675</v>
      </c>
      <c r="P49" s="50">
        <f t="shared" si="11"/>
        <v>8675</v>
      </c>
      <c r="Q49" s="53">
        <f t="shared" si="12"/>
        <v>112775</v>
      </c>
    </row>
    <row r="50" spans="1:19" s="29" customFormat="1" ht="17.399999999999999" x14ac:dyDescent="0.3">
      <c r="A50" s="22"/>
      <c r="B50" s="67" t="s">
        <v>37</v>
      </c>
      <c r="C50" s="55"/>
      <c r="D50" s="55">
        <v>8</v>
      </c>
      <c r="E50" s="57">
        <f>SUM(E45:E49)</f>
        <v>121793</v>
      </c>
      <c r="F50" s="57">
        <f t="shared" ref="F50:K50" si="13">SUM(F45:F49)</f>
        <v>0</v>
      </c>
      <c r="G50" s="57">
        <f t="shared" si="13"/>
        <v>0</v>
      </c>
      <c r="H50" s="57">
        <f t="shared" si="13"/>
        <v>0</v>
      </c>
      <c r="I50" s="57">
        <f t="shared" si="13"/>
        <v>0</v>
      </c>
      <c r="J50" s="57">
        <f t="shared" si="13"/>
        <v>0</v>
      </c>
      <c r="K50" s="57">
        <f t="shared" si="13"/>
        <v>0</v>
      </c>
      <c r="L50" s="57">
        <f>SUM(L45:L49)</f>
        <v>0</v>
      </c>
      <c r="M50" s="57">
        <f t="shared" ref="M50:N50" si="14">SUM(M45:M49)</f>
        <v>0</v>
      </c>
      <c r="N50" s="57">
        <f t="shared" si="14"/>
        <v>0</v>
      </c>
      <c r="O50" s="57">
        <f>SUM(O45:O49)</f>
        <v>121793</v>
      </c>
      <c r="P50" s="57">
        <f t="shared" ref="P50" si="15">SUM(P45:P49)</f>
        <v>121793</v>
      </c>
      <c r="Q50" s="57">
        <f>SUM(Q45:Q49)</f>
        <v>1583309</v>
      </c>
    </row>
    <row r="51" spans="1:19" s="29" customFormat="1" ht="37.200000000000003" customHeight="1" x14ac:dyDescent="0.3">
      <c r="A51" s="22"/>
      <c r="B51" s="55" t="s">
        <v>3</v>
      </c>
      <c r="C51" s="55"/>
      <c r="D51" s="64">
        <f>D17+D28+D37+D50+D42</f>
        <v>54.5</v>
      </c>
      <c r="E51" s="64">
        <f>E17+E28+E37+E50+E42</f>
        <v>737912</v>
      </c>
      <c r="F51" s="68">
        <f>F28</f>
        <v>0</v>
      </c>
      <c r="G51" s="68">
        <f>G28</f>
        <v>33054</v>
      </c>
      <c r="H51" s="68">
        <f>H28</f>
        <v>11017</v>
      </c>
      <c r="I51" s="64">
        <f t="shared" ref="I51:P51" si="16">I17+I28+I37+I50+I42</f>
        <v>0</v>
      </c>
      <c r="J51" s="64"/>
      <c r="K51" s="64">
        <f t="shared" si="16"/>
        <v>51367</v>
      </c>
      <c r="L51" s="64">
        <f t="shared" si="16"/>
        <v>11590</v>
      </c>
      <c r="M51" s="64">
        <f t="shared" si="16"/>
        <v>23351</v>
      </c>
      <c r="N51" s="64">
        <f t="shared" si="16"/>
        <v>0</v>
      </c>
      <c r="O51" s="64">
        <f t="shared" si="16"/>
        <v>737912</v>
      </c>
      <c r="P51" s="64">
        <f t="shared" si="16"/>
        <v>868291</v>
      </c>
      <c r="Q51" s="64">
        <f>Q17+Q28+Q37+Q50+Q42</f>
        <v>11157404</v>
      </c>
      <c r="S51" s="30"/>
    </row>
    <row r="52" spans="1:19" ht="27" customHeight="1" x14ac:dyDescent="0.3">
      <c r="A52" s="2"/>
      <c r="B52" s="32" t="s">
        <v>53</v>
      </c>
      <c r="C52" s="33"/>
      <c r="D52" s="34"/>
      <c r="E52" s="31"/>
      <c r="F52" s="31"/>
      <c r="G52" s="31"/>
      <c r="H52" s="31" t="s">
        <v>54</v>
      </c>
      <c r="I52" s="31"/>
      <c r="J52" s="31"/>
      <c r="K52" s="44"/>
      <c r="L52" s="47"/>
      <c r="M52" s="44"/>
      <c r="N52" s="47"/>
      <c r="O52" s="44"/>
      <c r="P52" s="31"/>
      <c r="Q52" s="31"/>
      <c r="S52" s="12"/>
    </row>
    <row r="53" spans="1:19" s="16" customFormat="1" ht="34.799999999999997" customHeight="1" x14ac:dyDescent="0.35">
      <c r="B53" s="35"/>
      <c r="C53" s="36"/>
      <c r="D53" s="36"/>
      <c r="E53" s="36"/>
      <c r="F53" s="36"/>
      <c r="G53" s="36"/>
      <c r="H53" s="36"/>
      <c r="I53" s="35"/>
      <c r="J53" s="35"/>
      <c r="K53" s="36"/>
      <c r="L53" s="48"/>
      <c r="M53" s="45"/>
      <c r="N53" s="47"/>
      <c r="O53" s="36"/>
      <c r="P53" s="46"/>
      <c r="Q53" s="46"/>
    </row>
    <row r="54" spans="1:19" x14ac:dyDescent="0.3">
      <c r="A54" s="8"/>
      <c r="B54" s="7"/>
      <c r="C54" s="10"/>
      <c r="D54" s="10"/>
      <c r="E54" s="7"/>
      <c r="F54" s="7"/>
      <c r="G54" s="7"/>
      <c r="H54" s="10"/>
      <c r="I54" s="7"/>
      <c r="J54" s="7"/>
      <c r="K54" s="10"/>
      <c r="L54" s="7"/>
      <c r="M54" s="10"/>
      <c r="N54" s="10"/>
      <c r="P54" s="5"/>
      <c r="Q54" s="8"/>
      <c r="R54" s="3"/>
      <c r="S54" s="2"/>
    </row>
    <row r="55" spans="1:19" x14ac:dyDescent="0.3">
      <c r="A55" s="9"/>
      <c r="Q55" s="8"/>
      <c r="R55" s="1"/>
      <c r="S55" s="8"/>
    </row>
    <row r="56" spans="1:19" x14ac:dyDescent="0.3">
      <c r="A56" s="7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9" x14ac:dyDescent="0.3">
      <c r="A57" s="7"/>
      <c r="O57" s="10"/>
      <c r="P57" s="11"/>
      <c r="Q57" s="8"/>
      <c r="R57" s="8"/>
      <c r="S57" s="8"/>
    </row>
    <row r="58" spans="1:19" x14ac:dyDescent="0.3">
      <c r="M58" s="9"/>
      <c r="N58" s="9"/>
      <c r="O58" s="9"/>
      <c r="P58" s="9"/>
    </row>
    <row r="59" spans="1:19" x14ac:dyDescent="0.3">
      <c r="M59" s="10"/>
      <c r="N59" s="10"/>
      <c r="O59" s="10"/>
      <c r="P59" s="9"/>
    </row>
  </sheetData>
  <mergeCells count="14">
    <mergeCell ref="B33:P33"/>
    <mergeCell ref="I3:Q3"/>
    <mergeCell ref="B7:L7"/>
    <mergeCell ref="A10:A11"/>
    <mergeCell ref="B10:B11"/>
    <mergeCell ref="C10:C11"/>
    <mergeCell ref="D10:D11"/>
    <mergeCell ref="E10:E11"/>
    <mergeCell ref="F10:H10"/>
    <mergeCell ref="I10:M10"/>
    <mergeCell ref="N10:N11"/>
    <mergeCell ref="O10:O11"/>
    <mergeCell ref="P10:P11"/>
    <mergeCell ref="Q10:Q11"/>
  </mergeCells>
  <pageMargins left="0.23622047244094491" right="0.23622047244094491" top="0.35433070866141736" bottom="0.35433070866141736" header="0.31496062992125984" footer="0.31496062992125984"/>
  <pageSetup paperSize="9" scale="4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2026-1</vt:lpstr>
    </vt:vector>
  </TitlesOfParts>
  <Company>Mellon Ukraine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m.sklyarova</dc:creator>
  <cp:lastModifiedBy>Секретарь</cp:lastModifiedBy>
  <cp:lastPrinted>2026-03-03T10:28:32Z</cp:lastPrinted>
  <dcterms:created xsi:type="dcterms:W3CDTF">2012-01-04T17:43:50Z</dcterms:created>
  <dcterms:modified xsi:type="dcterms:W3CDTF">2026-03-03T10:31:26Z</dcterms:modified>
</cp:coreProperties>
</file>